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ukib.sharepoint.com/sites/KA-OK-M365/Shared Documents/General/13-DOKUMENTY_RAP/Podpurne_materialy_verejne/Pruvodce-rizenim-aktiv-a-rizik_aktualizace/verze-k-publikaci/"/>
    </mc:Choice>
  </mc:AlternateContent>
  <xr:revisionPtr revIDLastSave="1026" documentId="13_ncr:1_{B6FF821A-B2A0-41BA-825A-26DD5FCB44BC}" xr6:coauthVersionLast="47" xr6:coauthVersionMax="47" xr10:uidLastSave="{92035F46-4650-4B05-99EB-0D69AF79044B}"/>
  <bookViews>
    <workbookView xWindow="-120" yWindow="-120" windowWidth="29040" windowHeight="15720" firstSheet="12" activeTab="17" xr2:uid="{00000000-000D-0000-FFFF-FFFF00000000}"/>
  </bookViews>
  <sheets>
    <sheet name="Verze" sheetId="39" r:id="rId1"/>
    <sheet name="Tabulky" sheetId="27" r:id="rId2"/>
    <sheet name="Matice dopadu" sheetId="22" r:id="rId3"/>
    <sheet name="Katalog primárních aktiv" sheetId="23" r:id="rId4"/>
    <sheet name="Vazby prim. aktiv" sheetId="33" r:id="rId5"/>
    <sheet name="S1" sheetId="24" r:id="rId6"/>
    <sheet name="P1" sheetId="11" r:id="rId7"/>
    <sheet name="P2" sheetId="25" r:id="rId8"/>
    <sheet name="P3" sheetId="26" r:id="rId9"/>
    <sheet name="P4" sheetId="28" r:id="rId10"/>
    <sheet name="Katalog podpůrných aktiv" sheetId="29" r:id="rId11"/>
    <sheet name="Vazby" sheetId="31" r:id="rId12"/>
    <sheet name="Struktura podpůrných aktiv" sheetId="30" r:id="rId13"/>
    <sheet name="Hodnoty podpůrných aktiv" sheetId="32" r:id="rId14"/>
    <sheet name="Katalog zranitelností" sheetId="35" r:id="rId15"/>
    <sheet name="Katalog hrozeb" sheetId="34" r:id="rId16"/>
    <sheet name="Zranitelnosti vs hrozby" sheetId="36" r:id="rId17"/>
    <sheet name="Katalog rizik" sheetId="37" r:id="rId18"/>
    <sheet name="ciselniky" sheetId="12" state="hidden" r:id="rId19"/>
  </sheets>
  <definedNames>
    <definedName name="_xlnm._FilterDatabase" localSheetId="17">'Katalog rizik'!$Y$2:$AE$80</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1" i="29" l="1"/>
  <c r="K23" i="29"/>
  <c r="Q49" i="37"/>
  <c r="C36" i="32"/>
  <c r="C35" i="32"/>
  <c r="C36" i="31"/>
  <c r="C35" i="31"/>
  <c r="C2" i="35"/>
  <c r="C3" i="35"/>
  <c r="C4" i="35"/>
  <c r="C5" i="35"/>
  <c r="C6" i="35"/>
  <c r="C7" i="35"/>
  <c r="C8" i="35"/>
  <c r="C9" i="35"/>
  <c r="C10" i="35"/>
  <c r="C11" i="35"/>
  <c r="C12" i="35"/>
  <c r="C13" i="35"/>
  <c r="C14" i="35"/>
  <c r="C15" i="35"/>
  <c r="C16" i="35"/>
  <c r="C11" i="32"/>
  <c r="C11" i="31"/>
  <c r="E8" i="29"/>
  <c r="K8" i="29"/>
  <c r="L8" i="29"/>
  <c r="M8" i="29"/>
  <c r="N8" i="29"/>
  <c r="E20" i="29"/>
  <c r="K20" i="29"/>
  <c r="L20" i="29"/>
  <c r="M20" i="29"/>
  <c r="N20" i="29"/>
  <c r="C22" i="34"/>
  <c r="C21" i="34"/>
  <c r="C20" i="34"/>
  <c r="C16" i="34"/>
  <c r="C8" i="34"/>
  <c r="K2" i="23"/>
  <c r="C7" i="23"/>
  <c r="X60" i="37" l="1"/>
  <c r="AC60" i="37" s="1"/>
  <c r="Z60" i="37"/>
  <c r="AE60" i="37" s="1"/>
  <c r="Y60" i="37"/>
  <c r="AD60" i="37" s="1"/>
  <c r="O15" i="37"/>
  <c r="T15" i="37" s="1"/>
  <c r="Q15" i="37"/>
  <c r="V15" i="37" s="1"/>
  <c r="P15" i="37"/>
  <c r="U15" i="37" s="1"/>
  <c r="J15" i="37"/>
  <c r="L15" i="37"/>
  <c r="K15" i="37"/>
  <c r="X59" i="37"/>
  <c r="AC59" i="37" s="1"/>
  <c r="Z59" i="37"/>
  <c r="AE59" i="37" s="1"/>
  <c r="Y59" i="37"/>
  <c r="AD59" i="37" s="1"/>
  <c r="O35" i="37"/>
  <c r="T35" i="37" s="1"/>
  <c r="Q35" i="37"/>
  <c r="V35" i="37" s="1"/>
  <c r="P35" i="37"/>
  <c r="U35" i="37" s="1"/>
  <c r="J35" i="37"/>
  <c r="L35" i="37"/>
  <c r="K35" i="37"/>
  <c r="K4" i="37"/>
  <c r="J23" i="37"/>
  <c r="L23" i="37"/>
  <c r="P62" i="37"/>
  <c r="Q62" i="37"/>
  <c r="V62" i="37" s="1"/>
  <c r="O62" i="37"/>
  <c r="T62" i="37" s="1"/>
  <c r="P24" i="37"/>
  <c r="Q24" i="37"/>
  <c r="V24" i="37" s="1"/>
  <c r="O24" i="37"/>
  <c r="T24" i="37" s="1"/>
  <c r="P4" i="37"/>
  <c r="U4" i="37" s="1"/>
  <c r="Q4" i="37"/>
  <c r="V4" i="37" s="1"/>
  <c r="O4" i="37"/>
  <c r="T4" i="37" s="1"/>
  <c r="P5" i="37"/>
  <c r="U5" i="37" s="1"/>
  <c r="Q5" i="37"/>
  <c r="V5" i="37" s="1"/>
  <c r="O5" i="37"/>
  <c r="T5" i="37" s="1"/>
  <c r="P25" i="37"/>
  <c r="Q25" i="37"/>
  <c r="V25" i="37" s="1"/>
  <c r="O25" i="37"/>
  <c r="T25" i="37" s="1"/>
  <c r="P63" i="37"/>
  <c r="Q63" i="37"/>
  <c r="V63" i="37" s="1"/>
  <c r="O63" i="37"/>
  <c r="T63" i="37" s="1"/>
  <c r="P6" i="37"/>
  <c r="U6" i="37" s="1"/>
  <c r="Q6" i="37"/>
  <c r="V6" i="37" s="1"/>
  <c r="O6" i="37"/>
  <c r="T6" i="37" s="1"/>
  <c r="P7" i="37"/>
  <c r="U7" i="37" s="1"/>
  <c r="Q7" i="37"/>
  <c r="V7" i="37" s="1"/>
  <c r="O7" i="37"/>
  <c r="T7" i="37" s="1"/>
  <c r="P8" i="37"/>
  <c r="U8" i="37" s="1"/>
  <c r="Q8" i="37"/>
  <c r="V8" i="37" s="1"/>
  <c r="O8" i="37"/>
  <c r="T8" i="37" s="1"/>
  <c r="P9" i="37"/>
  <c r="U9" i="37" s="1"/>
  <c r="Q9" i="37"/>
  <c r="V9" i="37" s="1"/>
  <c r="O9" i="37"/>
  <c r="T9" i="37" s="1"/>
  <c r="P26" i="37"/>
  <c r="U26" i="37" s="1"/>
  <c r="Q26" i="37"/>
  <c r="V26" i="37" s="1"/>
  <c r="O26" i="37"/>
  <c r="T26" i="37" s="1"/>
  <c r="P27" i="37"/>
  <c r="U27" i="37" s="1"/>
  <c r="Q27" i="37"/>
  <c r="V27" i="37" s="1"/>
  <c r="O27" i="37"/>
  <c r="T27" i="37" s="1"/>
  <c r="P28" i="37"/>
  <c r="U28" i="37" s="1"/>
  <c r="Q28" i="37"/>
  <c r="V28" i="37" s="1"/>
  <c r="O28" i="37"/>
  <c r="T28" i="37" s="1"/>
  <c r="P55" i="37"/>
  <c r="Q55" i="37"/>
  <c r="V55" i="37" s="1"/>
  <c r="O55" i="37"/>
  <c r="T55" i="37" s="1"/>
  <c r="P56" i="37"/>
  <c r="Q56" i="37"/>
  <c r="V56" i="37" s="1"/>
  <c r="O56" i="37"/>
  <c r="T56" i="37" s="1"/>
  <c r="P57" i="37"/>
  <c r="Q57" i="37"/>
  <c r="V57" i="37" s="1"/>
  <c r="O57" i="37"/>
  <c r="T57" i="37" s="1"/>
  <c r="P29" i="37"/>
  <c r="U29" i="37" s="1"/>
  <c r="Q29" i="37"/>
  <c r="V29" i="37" s="1"/>
  <c r="O29" i="37"/>
  <c r="T29" i="37" s="1"/>
  <c r="P30" i="37"/>
  <c r="U30" i="37" s="1"/>
  <c r="Q30" i="37"/>
  <c r="V30" i="37" s="1"/>
  <c r="O30" i="37"/>
  <c r="T30" i="37" s="1"/>
  <c r="P31" i="37"/>
  <c r="U31" i="37" s="1"/>
  <c r="Q31" i="37"/>
  <c r="V31" i="37" s="1"/>
  <c r="O31" i="37"/>
  <c r="T31" i="37" s="1"/>
  <c r="P10" i="37"/>
  <c r="Q10" i="37"/>
  <c r="V10" i="37" s="1"/>
  <c r="O10" i="37"/>
  <c r="T10" i="37" s="1"/>
  <c r="P11" i="37"/>
  <c r="Q11" i="37"/>
  <c r="V11" i="37" s="1"/>
  <c r="O11" i="37"/>
  <c r="T11" i="37" s="1"/>
  <c r="P12" i="37"/>
  <c r="Q12" i="37"/>
  <c r="V12" i="37" s="1"/>
  <c r="O12" i="37"/>
  <c r="T12" i="37" s="1"/>
  <c r="P13" i="37"/>
  <c r="U13" i="37" s="1"/>
  <c r="Q13" i="37"/>
  <c r="V13" i="37" s="1"/>
  <c r="O13" i="37"/>
  <c r="T13" i="37" s="1"/>
  <c r="P64" i="37"/>
  <c r="U64" i="37" s="1"/>
  <c r="Q64" i="37"/>
  <c r="V64" i="37" s="1"/>
  <c r="O64" i="37"/>
  <c r="T64" i="37" s="1"/>
  <c r="P65" i="37"/>
  <c r="U65" i="37" s="1"/>
  <c r="Q65" i="37"/>
  <c r="V65" i="37" s="1"/>
  <c r="O65" i="37"/>
  <c r="T65" i="37" s="1"/>
  <c r="P66" i="37"/>
  <c r="Q66" i="37"/>
  <c r="O66" i="37"/>
  <c r="T66" i="37" s="1"/>
  <c r="P46" i="37"/>
  <c r="U46" i="37" s="1"/>
  <c r="Q46" i="37"/>
  <c r="V46" i="37" s="1"/>
  <c r="O46" i="37"/>
  <c r="T46" i="37" s="1"/>
  <c r="P58" i="37"/>
  <c r="U58" i="37" s="1"/>
  <c r="Q58" i="37"/>
  <c r="V58" i="37" s="1"/>
  <c r="O58" i="37"/>
  <c r="T58" i="37" s="1"/>
  <c r="P47" i="37"/>
  <c r="U47" i="37" s="1"/>
  <c r="Q47" i="37"/>
  <c r="V47" i="37" s="1"/>
  <c r="O47" i="37"/>
  <c r="P48" i="37"/>
  <c r="U48" i="37" s="1"/>
  <c r="Q48" i="37"/>
  <c r="V48" i="37" s="1"/>
  <c r="O48" i="37"/>
  <c r="T48" i="37" s="1"/>
  <c r="P59" i="37"/>
  <c r="U59" i="37" s="1"/>
  <c r="Q59" i="37"/>
  <c r="V59" i="37" s="1"/>
  <c r="O59" i="37"/>
  <c r="T59" i="37" s="1"/>
  <c r="P49" i="37"/>
  <c r="U49" i="37" s="1"/>
  <c r="V49" i="37"/>
  <c r="O49" i="37"/>
  <c r="T49" i="37" s="1"/>
  <c r="P60" i="37"/>
  <c r="U60" i="37" s="1"/>
  <c r="Q60" i="37"/>
  <c r="V60" i="37" s="1"/>
  <c r="O60" i="37"/>
  <c r="T60" i="37" s="1"/>
  <c r="P50" i="37"/>
  <c r="U50" i="37" s="1"/>
  <c r="Q50" i="37"/>
  <c r="V50" i="37" s="1"/>
  <c r="O50" i="37"/>
  <c r="T50" i="37" s="1"/>
  <c r="P51" i="37"/>
  <c r="U51" i="37" s="1"/>
  <c r="Q51" i="37"/>
  <c r="V51" i="37" s="1"/>
  <c r="O51" i="37"/>
  <c r="T51" i="37" s="1"/>
  <c r="P68" i="37"/>
  <c r="U68" i="37" s="1"/>
  <c r="Q68" i="37"/>
  <c r="V68" i="37" s="1"/>
  <c r="O68" i="37"/>
  <c r="T68" i="37" s="1"/>
  <c r="P22" i="37"/>
  <c r="U22" i="37" s="1"/>
  <c r="Q22" i="37"/>
  <c r="V22" i="37" s="1"/>
  <c r="O22" i="37"/>
  <c r="T22" i="37" s="1"/>
  <c r="P52" i="37"/>
  <c r="U52" i="37" s="1"/>
  <c r="Q52" i="37"/>
  <c r="V52" i="37" s="1"/>
  <c r="O52" i="37"/>
  <c r="T52" i="37" s="1"/>
  <c r="P61" i="37"/>
  <c r="U61" i="37" s="1"/>
  <c r="Q61" i="37"/>
  <c r="V61" i="37" s="1"/>
  <c r="O61" i="37"/>
  <c r="T61" i="37" s="1"/>
  <c r="P32" i="37"/>
  <c r="Q32" i="37"/>
  <c r="V32" i="37" s="1"/>
  <c r="O32" i="37"/>
  <c r="T32" i="37" s="1"/>
  <c r="P40" i="37"/>
  <c r="U40" i="37" s="1"/>
  <c r="Q40" i="37"/>
  <c r="V40" i="37" s="1"/>
  <c r="O40" i="37"/>
  <c r="T40" i="37" s="1"/>
  <c r="P75" i="37"/>
  <c r="Q75" i="37"/>
  <c r="O75" i="37"/>
  <c r="T75" i="37" s="1"/>
  <c r="P69" i="37"/>
  <c r="Q69" i="37"/>
  <c r="V69" i="37" s="1"/>
  <c r="O69" i="37"/>
  <c r="T69" i="37" s="1"/>
  <c r="P76" i="37"/>
  <c r="Q76" i="37"/>
  <c r="O76" i="37"/>
  <c r="T76" i="37" s="1"/>
  <c r="P41" i="37"/>
  <c r="U41" i="37" s="1"/>
  <c r="Q41" i="37"/>
  <c r="V41" i="37" s="1"/>
  <c r="O41" i="37"/>
  <c r="T41" i="37" s="1"/>
  <c r="P77" i="37"/>
  <c r="U77" i="37" s="1"/>
  <c r="Q77" i="37"/>
  <c r="V77" i="37" s="1"/>
  <c r="O77" i="37"/>
  <c r="T77" i="37" s="1"/>
  <c r="P78" i="37"/>
  <c r="U78" i="37" s="1"/>
  <c r="Q78" i="37"/>
  <c r="V78" i="37" s="1"/>
  <c r="O78" i="37"/>
  <c r="T78" i="37" s="1"/>
  <c r="P33" i="37"/>
  <c r="Q33" i="37"/>
  <c r="V33" i="37" s="1"/>
  <c r="O33" i="37"/>
  <c r="T33" i="37" s="1"/>
  <c r="P67" i="37"/>
  <c r="Q67" i="37"/>
  <c r="O67" i="37"/>
  <c r="T67" i="37" s="1"/>
  <c r="P70" i="37"/>
  <c r="U70" i="37" s="1"/>
  <c r="Q70" i="37"/>
  <c r="V70" i="37" s="1"/>
  <c r="O70" i="37"/>
  <c r="T70" i="37" s="1"/>
  <c r="P71" i="37"/>
  <c r="Q71" i="37"/>
  <c r="O71" i="37"/>
  <c r="T71" i="37" s="1"/>
  <c r="P72" i="37"/>
  <c r="U72" i="37" s="1"/>
  <c r="Q72" i="37"/>
  <c r="V72" i="37" s="1"/>
  <c r="O72" i="37"/>
  <c r="T72" i="37" s="1"/>
  <c r="P73" i="37"/>
  <c r="U73" i="37" s="1"/>
  <c r="Q73" i="37"/>
  <c r="V73" i="37" s="1"/>
  <c r="O73" i="37"/>
  <c r="T73" i="37" s="1"/>
  <c r="P34" i="37"/>
  <c r="U34" i="37" s="1"/>
  <c r="Q34" i="37"/>
  <c r="V34" i="37" s="1"/>
  <c r="O34" i="37"/>
  <c r="T34" i="37" s="1"/>
  <c r="P14" i="37"/>
  <c r="U14" i="37" s="1"/>
  <c r="Q14" i="37"/>
  <c r="V14" i="37" s="1"/>
  <c r="O14" i="37"/>
  <c r="T14" i="37" s="1"/>
  <c r="P36" i="37"/>
  <c r="U36" i="37" s="1"/>
  <c r="Q36" i="37"/>
  <c r="V36" i="37" s="1"/>
  <c r="O36" i="37"/>
  <c r="T36" i="37" s="1"/>
  <c r="P16" i="37"/>
  <c r="U16" i="37" s="1"/>
  <c r="Q16" i="37"/>
  <c r="V16" i="37" s="1"/>
  <c r="O16" i="37"/>
  <c r="P37" i="37"/>
  <c r="U37" i="37" s="1"/>
  <c r="Q37" i="37"/>
  <c r="V37" i="37" s="1"/>
  <c r="O37" i="37"/>
  <c r="T37" i="37" s="1"/>
  <c r="P17" i="37"/>
  <c r="U17" i="37" s="1"/>
  <c r="Q17" i="37"/>
  <c r="V17" i="37" s="1"/>
  <c r="O17" i="37"/>
  <c r="P18" i="37"/>
  <c r="U18" i="37" s="1"/>
  <c r="Q18" i="37"/>
  <c r="V18" i="37" s="1"/>
  <c r="O18" i="37"/>
  <c r="T18" i="37" s="1"/>
  <c r="P19" i="37"/>
  <c r="U19" i="37" s="1"/>
  <c r="Q19" i="37"/>
  <c r="V19" i="37" s="1"/>
  <c r="O19" i="37"/>
  <c r="T19" i="37" s="1"/>
  <c r="P79" i="37"/>
  <c r="Q79" i="37"/>
  <c r="V79" i="37" s="1"/>
  <c r="O79" i="37"/>
  <c r="T79" i="37" s="1"/>
  <c r="P42" i="37"/>
  <c r="Q42" i="37"/>
  <c r="V42" i="37" s="1"/>
  <c r="O42" i="37"/>
  <c r="T42" i="37" s="1"/>
  <c r="P81" i="37"/>
  <c r="U81" i="37" s="1"/>
  <c r="Q81" i="37"/>
  <c r="V81" i="37" s="1"/>
  <c r="O81" i="37"/>
  <c r="T81" i="37" s="1"/>
  <c r="P38" i="37"/>
  <c r="U38" i="37" s="1"/>
  <c r="Q38" i="37"/>
  <c r="V38" i="37" s="1"/>
  <c r="O38" i="37"/>
  <c r="T38" i="37" s="1"/>
  <c r="P20" i="37"/>
  <c r="Q20" i="37"/>
  <c r="V20" i="37" s="1"/>
  <c r="O20" i="37"/>
  <c r="T20" i="37" s="1"/>
  <c r="P39" i="37"/>
  <c r="U39" i="37" s="1"/>
  <c r="Q39" i="37"/>
  <c r="V39" i="37" s="1"/>
  <c r="O39" i="37"/>
  <c r="T39" i="37" s="1"/>
  <c r="P21" i="37"/>
  <c r="Q21" i="37"/>
  <c r="V21" i="37" s="1"/>
  <c r="O21" i="37"/>
  <c r="T21" i="37" s="1"/>
  <c r="P43" i="37"/>
  <c r="U43" i="37" s="1"/>
  <c r="Q43" i="37"/>
  <c r="V43" i="37" s="1"/>
  <c r="O43" i="37"/>
  <c r="T43" i="37" s="1"/>
  <c r="P53" i="37"/>
  <c r="U53" i="37" s="1"/>
  <c r="Q53" i="37"/>
  <c r="V53" i="37" s="1"/>
  <c r="O53" i="37"/>
  <c r="T53" i="37" s="1"/>
  <c r="P54" i="37"/>
  <c r="U54" i="37" s="1"/>
  <c r="Q54" i="37"/>
  <c r="V54" i="37" s="1"/>
  <c r="O54" i="37"/>
  <c r="T54" i="37" s="1"/>
  <c r="P44" i="37"/>
  <c r="U44" i="37" s="1"/>
  <c r="Q44" i="37"/>
  <c r="V44" i="37" s="1"/>
  <c r="O44" i="37"/>
  <c r="T44" i="37" s="1"/>
  <c r="P45" i="37"/>
  <c r="U45" i="37" s="1"/>
  <c r="Q45" i="37"/>
  <c r="V45" i="37" s="1"/>
  <c r="O45" i="37"/>
  <c r="P74" i="37"/>
  <c r="U74" i="37" s="1"/>
  <c r="Q74" i="37"/>
  <c r="V74" i="37" s="1"/>
  <c r="O74" i="37"/>
  <c r="T74" i="37" s="1"/>
  <c r="P80" i="37"/>
  <c r="U80" i="37" s="1"/>
  <c r="Q80" i="37"/>
  <c r="V80" i="37" s="1"/>
  <c r="O80" i="37"/>
  <c r="T80" i="37" s="1"/>
  <c r="O23" i="37"/>
  <c r="T23" i="37" s="1"/>
  <c r="Q23" i="37"/>
  <c r="V23" i="37" s="1"/>
  <c r="P23" i="37"/>
  <c r="Y8" i="37"/>
  <c r="Z8" i="37"/>
  <c r="AE8" i="37" s="1"/>
  <c r="X8" i="37"/>
  <c r="AC8" i="37" s="1"/>
  <c r="C3" i="34" l="1"/>
  <c r="C4" i="34"/>
  <c r="C5" i="34"/>
  <c r="C6" i="34"/>
  <c r="C7" i="34"/>
  <c r="C10" i="34"/>
  <c r="C11" i="34"/>
  <c r="C12" i="34"/>
  <c r="C13" i="34"/>
  <c r="C14" i="34"/>
  <c r="C15" i="34"/>
  <c r="C17" i="34"/>
  <c r="C18" i="34"/>
  <c r="C19" i="34"/>
  <c r="C2" i="34"/>
  <c r="K14" i="29" l="1"/>
  <c r="L14" i="29"/>
  <c r="M14" i="29"/>
  <c r="N14" i="29"/>
  <c r="K15" i="29"/>
  <c r="L15" i="29"/>
  <c r="M15" i="29"/>
  <c r="N15" i="29"/>
  <c r="K16" i="29"/>
  <c r="L16" i="29"/>
  <c r="M16" i="29"/>
  <c r="N16" i="29"/>
  <c r="K17" i="29"/>
  <c r="L17" i="29"/>
  <c r="M17" i="29"/>
  <c r="N17" i="29"/>
  <c r="K18" i="29"/>
  <c r="L18" i="29"/>
  <c r="M18" i="29"/>
  <c r="N18" i="29"/>
  <c r="K19" i="29"/>
  <c r="L19" i="29"/>
  <c r="M19" i="29"/>
  <c r="N19" i="29"/>
  <c r="K21" i="29"/>
  <c r="L21" i="29"/>
  <c r="M21" i="29"/>
  <c r="N21" i="29"/>
  <c r="K22" i="29"/>
  <c r="L22" i="29"/>
  <c r="M22" i="29"/>
  <c r="N22" i="29"/>
  <c r="L23" i="29"/>
  <c r="M23" i="29"/>
  <c r="N23" i="29"/>
  <c r="K24" i="29"/>
  <c r="L24" i="29"/>
  <c r="M24" i="29"/>
  <c r="N24" i="29"/>
  <c r="K25" i="29"/>
  <c r="L25" i="29"/>
  <c r="M25" i="29"/>
  <c r="N25" i="29"/>
  <c r="K26" i="29"/>
  <c r="L26" i="29"/>
  <c r="M26" i="29"/>
  <c r="N26" i="29"/>
  <c r="K27" i="29"/>
  <c r="L27" i="29"/>
  <c r="M27" i="29"/>
  <c r="N27" i="29"/>
  <c r="K28" i="29"/>
  <c r="L28" i="29"/>
  <c r="M28" i="29"/>
  <c r="N28" i="29"/>
  <c r="K29" i="29"/>
  <c r="L29" i="29"/>
  <c r="M29" i="29"/>
  <c r="N29" i="29"/>
  <c r="K30" i="29"/>
  <c r="L30" i="29"/>
  <c r="M30" i="29"/>
  <c r="N30" i="29"/>
  <c r="K31" i="29"/>
  <c r="L31" i="29"/>
  <c r="M31" i="29"/>
  <c r="N31" i="29"/>
  <c r="K32" i="29"/>
  <c r="M32" i="29"/>
  <c r="N32" i="29"/>
  <c r="K34" i="29"/>
  <c r="L34" i="29"/>
  <c r="M34" i="29"/>
  <c r="N34" i="29"/>
  <c r="L33" i="29"/>
  <c r="M33" i="29"/>
  <c r="K35" i="29"/>
  <c r="L35" i="29"/>
  <c r="M35" i="29"/>
  <c r="N35" i="29"/>
  <c r="H18" i="32"/>
  <c r="D18" i="32" s="1"/>
  <c r="I18" i="32"/>
  <c r="J18" i="32"/>
  <c r="F18" i="32" s="1"/>
  <c r="K18" i="32"/>
  <c r="G18" i="32" s="1"/>
  <c r="L18" i="32"/>
  <c r="M18" i="32"/>
  <c r="E18" i="32" s="1"/>
  <c r="N18" i="32"/>
  <c r="O18" i="32"/>
  <c r="P18" i="32"/>
  <c r="Q18" i="32"/>
  <c r="R18" i="32"/>
  <c r="S18" i="32"/>
  <c r="T18" i="32"/>
  <c r="U18" i="32"/>
  <c r="V18" i="32"/>
  <c r="W18" i="32"/>
  <c r="X18" i="32"/>
  <c r="Y18" i="32"/>
  <c r="Z18" i="32"/>
  <c r="AA18" i="32"/>
  <c r="H19" i="32"/>
  <c r="I19" i="32"/>
  <c r="J19" i="32"/>
  <c r="K19" i="32"/>
  <c r="G19" i="32" s="1"/>
  <c r="L19" i="32"/>
  <c r="D19" i="32" s="1"/>
  <c r="M19" i="32"/>
  <c r="E19" i="32" s="1"/>
  <c r="N19" i="32"/>
  <c r="F19" i="32" s="1"/>
  <c r="O19" i="32"/>
  <c r="P19" i="32"/>
  <c r="Q19" i="32"/>
  <c r="R19" i="32"/>
  <c r="S19" i="32"/>
  <c r="T19" i="32"/>
  <c r="U19" i="32"/>
  <c r="V19" i="32"/>
  <c r="W19" i="32"/>
  <c r="X19" i="32"/>
  <c r="Y19" i="32"/>
  <c r="Z19" i="32"/>
  <c r="AA19" i="32"/>
  <c r="H20" i="32"/>
  <c r="I20" i="32"/>
  <c r="J20" i="32"/>
  <c r="K20" i="32"/>
  <c r="G20" i="32" s="1"/>
  <c r="L20" i="32"/>
  <c r="D20" i="32" s="1"/>
  <c r="M20" i="32"/>
  <c r="E20" i="32" s="1"/>
  <c r="N20" i="32"/>
  <c r="F20" i="32" s="1"/>
  <c r="O20" i="32"/>
  <c r="P20" i="32"/>
  <c r="Q20" i="32"/>
  <c r="R20" i="32"/>
  <c r="S20" i="32"/>
  <c r="T20" i="32"/>
  <c r="U20" i="32"/>
  <c r="V20" i="32"/>
  <c r="W20" i="32"/>
  <c r="X20" i="32"/>
  <c r="Y20" i="32"/>
  <c r="Z20" i="32"/>
  <c r="AA20" i="32"/>
  <c r="H21" i="32"/>
  <c r="I21" i="32"/>
  <c r="J21" i="32"/>
  <c r="K21" i="32"/>
  <c r="G21" i="32" s="1"/>
  <c r="L21" i="32"/>
  <c r="D21" i="32" s="1"/>
  <c r="M21" i="32"/>
  <c r="E21" i="32" s="1"/>
  <c r="N21" i="32"/>
  <c r="F21" i="32" s="1"/>
  <c r="O21" i="32"/>
  <c r="P21" i="32"/>
  <c r="Q21" i="32"/>
  <c r="R21" i="32"/>
  <c r="S21" i="32"/>
  <c r="T21" i="32"/>
  <c r="U21" i="32"/>
  <c r="V21" i="32"/>
  <c r="W21" i="32"/>
  <c r="X21" i="32"/>
  <c r="Y21" i="32"/>
  <c r="Z21" i="32"/>
  <c r="AA21" i="32"/>
  <c r="H22" i="32"/>
  <c r="I22" i="32"/>
  <c r="J22" i="32"/>
  <c r="K22" i="32"/>
  <c r="G22" i="32" s="1"/>
  <c r="L22" i="32"/>
  <c r="D22" i="32" s="1"/>
  <c r="M22" i="32"/>
  <c r="E22" i="32" s="1"/>
  <c r="N22" i="32"/>
  <c r="F22" i="32" s="1"/>
  <c r="O22" i="32"/>
  <c r="P22" i="32"/>
  <c r="Q22" i="32"/>
  <c r="R22" i="32"/>
  <c r="S22" i="32"/>
  <c r="T22" i="32"/>
  <c r="U22" i="32"/>
  <c r="V22" i="32"/>
  <c r="W22" i="32"/>
  <c r="X22" i="32"/>
  <c r="Y22" i="32"/>
  <c r="Z22" i="32"/>
  <c r="AA22" i="32"/>
  <c r="E23" i="32"/>
  <c r="H23" i="32"/>
  <c r="I23" i="32"/>
  <c r="J23" i="32"/>
  <c r="K23" i="32"/>
  <c r="G23" i="32" s="1"/>
  <c r="L23" i="32"/>
  <c r="D23" i="32" s="1"/>
  <c r="M23" i="32"/>
  <c r="N23" i="32"/>
  <c r="F23" i="32" s="1"/>
  <c r="O23" i="32"/>
  <c r="P23" i="32"/>
  <c r="Q23" i="32"/>
  <c r="R23" i="32"/>
  <c r="S23" i="32"/>
  <c r="T23" i="32"/>
  <c r="U23" i="32"/>
  <c r="V23" i="32"/>
  <c r="W23" i="32"/>
  <c r="X23" i="32"/>
  <c r="Y23" i="32"/>
  <c r="Z23" i="32"/>
  <c r="AA23" i="32"/>
  <c r="H24" i="32"/>
  <c r="I24" i="32"/>
  <c r="E24" i="32" s="1"/>
  <c r="J24" i="32"/>
  <c r="K24" i="32"/>
  <c r="G24" i="32" s="1"/>
  <c r="L24" i="32"/>
  <c r="D24" i="32" s="1"/>
  <c r="M24" i="32"/>
  <c r="N24" i="32"/>
  <c r="F24" i="32" s="1"/>
  <c r="O24" i="32"/>
  <c r="P24" i="32"/>
  <c r="Q24" i="32"/>
  <c r="R24" i="32"/>
  <c r="S24" i="32"/>
  <c r="T24" i="32"/>
  <c r="U24" i="32"/>
  <c r="V24" i="32"/>
  <c r="W24" i="32"/>
  <c r="X24" i="32"/>
  <c r="Y24" i="32"/>
  <c r="Z24" i="32"/>
  <c r="AA24" i="32"/>
  <c r="H25" i="32"/>
  <c r="I25" i="32"/>
  <c r="J25" i="32"/>
  <c r="K25" i="32"/>
  <c r="G25" i="32" s="1"/>
  <c r="L25" i="32"/>
  <c r="D25" i="32" s="1"/>
  <c r="M25" i="32"/>
  <c r="E25" i="32" s="1"/>
  <c r="N25" i="32"/>
  <c r="F25" i="32" s="1"/>
  <c r="O25" i="32"/>
  <c r="P25" i="32"/>
  <c r="Q25" i="32"/>
  <c r="R25" i="32"/>
  <c r="S25" i="32"/>
  <c r="T25" i="32"/>
  <c r="U25" i="32"/>
  <c r="V25" i="32"/>
  <c r="W25" i="32"/>
  <c r="X25" i="32"/>
  <c r="Y25" i="32"/>
  <c r="Z25" i="32"/>
  <c r="AA25" i="32"/>
  <c r="H26" i="32"/>
  <c r="I26" i="32"/>
  <c r="J26" i="32"/>
  <c r="F26" i="32" s="1"/>
  <c r="K26" i="32"/>
  <c r="G26" i="32" s="1"/>
  <c r="L26" i="32"/>
  <c r="D26" i="32" s="1"/>
  <c r="M26" i="32"/>
  <c r="E26" i="32" s="1"/>
  <c r="N26" i="32"/>
  <c r="O26" i="32"/>
  <c r="P26" i="32"/>
  <c r="Q26" i="32"/>
  <c r="R26" i="32"/>
  <c r="S26" i="32"/>
  <c r="T26" i="32"/>
  <c r="U26" i="32"/>
  <c r="V26" i="32"/>
  <c r="W26" i="32"/>
  <c r="X26" i="32"/>
  <c r="Y26" i="32"/>
  <c r="Z26" i="32"/>
  <c r="AA26" i="32"/>
  <c r="H27" i="32"/>
  <c r="I27" i="32"/>
  <c r="J27" i="32"/>
  <c r="F27" i="32" s="1"/>
  <c r="K27" i="32"/>
  <c r="G27" i="32" s="1"/>
  <c r="L27" i="32"/>
  <c r="D27" i="32" s="1"/>
  <c r="M27" i="32"/>
  <c r="E27" i="32" s="1"/>
  <c r="N27" i="32"/>
  <c r="O27" i="32"/>
  <c r="P27" i="32"/>
  <c r="Q27" i="32"/>
  <c r="R27" i="32"/>
  <c r="S27" i="32"/>
  <c r="T27" i="32"/>
  <c r="U27" i="32"/>
  <c r="V27" i="32"/>
  <c r="W27" i="32"/>
  <c r="X27" i="32"/>
  <c r="Y27" i="32"/>
  <c r="Z27" i="32"/>
  <c r="AA27" i="32"/>
  <c r="H28" i="32"/>
  <c r="I28" i="32"/>
  <c r="J28" i="32"/>
  <c r="K28" i="32"/>
  <c r="G28" i="32" s="1"/>
  <c r="L28" i="32"/>
  <c r="D28" i="32" s="1"/>
  <c r="M28" i="32"/>
  <c r="E28" i="32" s="1"/>
  <c r="N28" i="32"/>
  <c r="F28" i="32" s="1"/>
  <c r="O28" i="32"/>
  <c r="P28" i="32"/>
  <c r="Q28" i="32"/>
  <c r="R28" i="32"/>
  <c r="S28" i="32"/>
  <c r="T28" i="32"/>
  <c r="U28" i="32"/>
  <c r="V28" i="32"/>
  <c r="W28" i="32"/>
  <c r="X28" i="32"/>
  <c r="Y28" i="32"/>
  <c r="Z28" i="32"/>
  <c r="AA28" i="32"/>
  <c r="H29" i="32"/>
  <c r="I29" i="32"/>
  <c r="J29" i="32"/>
  <c r="K29" i="32"/>
  <c r="G29" i="32" s="1"/>
  <c r="L29" i="32"/>
  <c r="D29" i="32" s="1"/>
  <c r="M29" i="32"/>
  <c r="E29" i="32" s="1"/>
  <c r="N29" i="32"/>
  <c r="F29" i="32" s="1"/>
  <c r="O29" i="32"/>
  <c r="P29" i="32"/>
  <c r="Q29" i="32"/>
  <c r="R29" i="32"/>
  <c r="S29" i="32"/>
  <c r="T29" i="32"/>
  <c r="U29" i="32"/>
  <c r="V29" i="32"/>
  <c r="W29" i="32"/>
  <c r="X29" i="32"/>
  <c r="Y29" i="32"/>
  <c r="Z29" i="32"/>
  <c r="AA29" i="32"/>
  <c r="H30" i="32"/>
  <c r="I30" i="32"/>
  <c r="J30" i="32"/>
  <c r="F30" i="32" s="1"/>
  <c r="K30" i="32"/>
  <c r="G30" i="32" s="1"/>
  <c r="L30" i="32"/>
  <c r="D30" i="32" s="1"/>
  <c r="M30" i="32"/>
  <c r="N30" i="32"/>
  <c r="O30" i="32"/>
  <c r="P30" i="32"/>
  <c r="Q30" i="32"/>
  <c r="R30" i="32"/>
  <c r="S30" i="32"/>
  <c r="T30" i="32"/>
  <c r="U30" i="32"/>
  <c r="E30" i="32" s="1"/>
  <c r="V30" i="32"/>
  <c r="W30" i="32"/>
  <c r="X30" i="32"/>
  <c r="Y30" i="32"/>
  <c r="Z30" i="32"/>
  <c r="AA30" i="32"/>
  <c r="H31" i="32"/>
  <c r="I31" i="32"/>
  <c r="J31" i="32"/>
  <c r="F31" i="32" s="1"/>
  <c r="K31" i="32"/>
  <c r="G31" i="32" s="1"/>
  <c r="L31" i="32"/>
  <c r="D31" i="32" s="1"/>
  <c r="M31" i="32"/>
  <c r="E31" i="32" s="1"/>
  <c r="N31" i="32"/>
  <c r="O31" i="32"/>
  <c r="P31" i="32"/>
  <c r="Q31" i="32"/>
  <c r="R31" i="32"/>
  <c r="S31" i="32"/>
  <c r="T31" i="32"/>
  <c r="U31" i="32"/>
  <c r="V31" i="32"/>
  <c r="W31" i="32"/>
  <c r="X31" i="32"/>
  <c r="Y31" i="32"/>
  <c r="Z31" i="32"/>
  <c r="AA31" i="32"/>
  <c r="H32" i="32"/>
  <c r="I32" i="32"/>
  <c r="J32" i="32"/>
  <c r="F32" i="32" s="1"/>
  <c r="K32" i="32"/>
  <c r="G32" i="32" s="1"/>
  <c r="L32" i="32"/>
  <c r="D32" i="32" s="1"/>
  <c r="M32" i="32"/>
  <c r="E32" i="32" s="1"/>
  <c r="N32" i="32"/>
  <c r="O32" i="32"/>
  <c r="P32" i="32"/>
  <c r="Q32" i="32"/>
  <c r="R32" i="32"/>
  <c r="S32" i="32"/>
  <c r="T32" i="32"/>
  <c r="U32" i="32"/>
  <c r="V32" i="32"/>
  <c r="W32" i="32"/>
  <c r="X32" i="32"/>
  <c r="Y32" i="32"/>
  <c r="Z32" i="32"/>
  <c r="AA32" i="32"/>
  <c r="H33" i="32"/>
  <c r="I33" i="32"/>
  <c r="J33" i="32"/>
  <c r="F33" i="32" s="1"/>
  <c r="K33" i="32"/>
  <c r="G33" i="32" s="1"/>
  <c r="L33" i="32"/>
  <c r="D33" i="32" s="1"/>
  <c r="M33" i="32"/>
  <c r="E33" i="32" s="1"/>
  <c r="N33" i="32"/>
  <c r="O33" i="32"/>
  <c r="P33" i="32"/>
  <c r="Q33" i="32"/>
  <c r="R33" i="32"/>
  <c r="S33" i="32"/>
  <c r="T33" i="32"/>
  <c r="U33" i="32"/>
  <c r="V33" i="32"/>
  <c r="W33" i="32"/>
  <c r="X33" i="32"/>
  <c r="Y33" i="32"/>
  <c r="Z33" i="32"/>
  <c r="AA33" i="32"/>
  <c r="H34" i="32"/>
  <c r="I34" i="32"/>
  <c r="J34" i="32"/>
  <c r="F34" i="32" s="1"/>
  <c r="K34" i="32"/>
  <c r="G34" i="32" s="1"/>
  <c r="L34" i="32"/>
  <c r="D34" i="32" s="1"/>
  <c r="M34" i="32"/>
  <c r="E34" i="32" s="1"/>
  <c r="N34" i="32"/>
  <c r="O34" i="32"/>
  <c r="P34" i="32"/>
  <c r="Q34" i="32"/>
  <c r="R34" i="32"/>
  <c r="S34" i="32"/>
  <c r="T34" i="32"/>
  <c r="U34" i="32"/>
  <c r="V34" i="32"/>
  <c r="W34" i="32"/>
  <c r="X34" i="32"/>
  <c r="Y34" i="32"/>
  <c r="Z34" i="32"/>
  <c r="AA34" i="32"/>
  <c r="H35" i="32"/>
  <c r="I35" i="32"/>
  <c r="J35" i="32"/>
  <c r="F35" i="32" s="1"/>
  <c r="K35" i="32"/>
  <c r="G35" i="32" s="1"/>
  <c r="L35" i="32"/>
  <c r="D35" i="32" s="1"/>
  <c r="M35" i="32"/>
  <c r="E35" i="32" s="1"/>
  <c r="N35" i="32"/>
  <c r="O35" i="32"/>
  <c r="P35" i="32"/>
  <c r="Q35" i="32"/>
  <c r="R35" i="32"/>
  <c r="S35" i="32"/>
  <c r="T35" i="32"/>
  <c r="U35" i="32"/>
  <c r="V35" i="32"/>
  <c r="W35" i="32"/>
  <c r="X35" i="32"/>
  <c r="Y35" i="32"/>
  <c r="Z35" i="32"/>
  <c r="AA35" i="32"/>
  <c r="H36" i="32"/>
  <c r="I36" i="32"/>
  <c r="J36" i="32"/>
  <c r="F36" i="32" s="1"/>
  <c r="K36" i="32"/>
  <c r="G36" i="32" s="1"/>
  <c r="N33" i="29" s="1"/>
  <c r="L36" i="32"/>
  <c r="M36" i="32"/>
  <c r="E36" i="32" s="1"/>
  <c r="N36" i="32"/>
  <c r="O36" i="32"/>
  <c r="P36" i="32"/>
  <c r="Q36" i="32"/>
  <c r="R36" i="32"/>
  <c r="S36" i="32"/>
  <c r="T36" i="32"/>
  <c r="U36" i="32"/>
  <c r="V36" i="32"/>
  <c r="W36" i="32"/>
  <c r="X36" i="32"/>
  <c r="Y36" i="32"/>
  <c r="Z36" i="32"/>
  <c r="AA36" i="32"/>
  <c r="H37" i="32"/>
  <c r="I37" i="32"/>
  <c r="J37" i="32"/>
  <c r="F37" i="32" s="1"/>
  <c r="K37" i="32"/>
  <c r="G37" i="32" s="1"/>
  <c r="L37" i="32"/>
  <c r="D37" i="32" s="1"/>
  <c r="M37" i="32"/>
  <c r="E37" i="32" s="1"/>
  <c r="N37" i="32"/>
  <c r="O37" i="32"/>
  <c r="P37" i="32"/>
  <c r="Q37" i="32"/>
  <c r="R37" i="32"/>
  <c r="S37" i="32"/>
  <c r="T37" i="32"/>
  <c r="U37" i="32"/>
  <c r="V37" i="32"/>
  <c r="W37" i="32"/>
  <c r="X37" i="32"/>
  <c r="Y37" i="32"/>
  <c r="Z37" i="32"/>
  <c r="AA37" i="32"/>
  <c r="C10" i="32"/>
  <c r="C12" i="32"/>
  <c r="C13" i="32"/>
  <c r="C14" i="32"/>
  <c r="C15" i="32"/>
  <c r="C16" i="32"/>
  <c r="C17" i="32"/>
  <c r="C18" i="32"/>
  <c r="C19" i="32"/>
  <c r="C20" i="32"/>
  <c r="C21" i="32"/>
  <c r="C22" i="32"/>
  <c r="C23" i="32"/>
  <c r="C24" i="32"/>
  <c r="C25" i="32"/>
  <c r="C26" i="32"/>
  <c r="C27" i="32"/>
  <c r="C28" i="32"/>
  <c r="C29" i="32"/>
  <c r="C30" i="32"/>
  <c r="C31" i="32"/>
  <c r="C32" i="32"/>
  <c r="C33" i="32"/>
  <c r="C34" i="32"/>
  <c r="C37" i="32"/>
  <c r="C9" i="31"/>
  <c r="C10" i="31"/>
  <c r="C12" i="31"/>
  <c r="C13" i="31"/>
  <c r="C14" i="31"/>
  <c r="C15" i="31"/>
  <c r="C16" i="31"/>
  <c r="C17" i="31"/>
  <c r="C18" i="31"/>
  <c r="C19" i="31"/>
  <c r="C20" i="31"/>
  <c r="C21" i="31"/>
  <c r="C22" i="31"/>
  <c r="C23" i="31"/>
  <c r="C24" i="31"/>
  <c r="C25" i="31"/>
  <c r="C26" i="31"/>
  <c r="C27" i="31"/>
  <c r="C28" i="31"/>
  <c r="C29" i="31"/>
  <c r="C30" i="31"/>
  <c r="C31" i="31"/>
  <c r="C32" i="31"/>
  <c r="C33" i="31"/>
  <c r="C34" i="31"/>
  <c r="C37" i="31"/>
  <c r="E23" i="29"/>
  <c r="D36" i="32" l="1"/>
  <c r="K33" i="29" s="1"/>
  <c r="B2" i="28"/>
  <c r="B2" i="26"/>
  <c r="B2" i="25"/>
  <c r="B2" i="11"/>
  <c r="B2" i="24"/>
  <c r="L72" i="37" l="1"/>
  <c r="K72" i="37"/>
  <c r="J72" i="37"/>
  <c r="E2" i="29" l="1"/>
  <c r="L62" i="37" l="1"/>
  <c r="L24" i="37"/>
  <c r="L4" i="37"/>
  <c r="L5" i="37"/>
  <c r="L25" i="37"/>
  <c r="L63" i="37"/>
  <c r="L6" i="37"/>
  <c r="L7" i="37"/>
  <c r="L8" i="37"/>
  <c r="L9" i="37"/>
  <c r="L26" i="37"/>
  <c r="L27" i="37"/>
  <c r="L28" i="37"/>
  <c r="L55" i="37"/>
  <c r="L56" i="37"/>
  <c r="L57" i="37"/>
  <c r="L29" i="37"/>
  <c r="L30" i="37"/>
  <c r="L31" i="37"/>
  <c r="L10" i="37"/>
  <c r="L11" i="37"/>
  <c r="L12" i="37"/>
  <c r="L13" i="37"/>
  <c r="L64" i="37"/>
  <c r="L65" i="37"/>
  <c r="L46" i="37"/>
  <c r="L58" i="37"/>
  <c r="L47" i="37"/>
  <c r="L48" i="37"/>
  <c r="L59" i="37"/>
  <c r="L49" i="37"/>
  <c r="L60" i="37"/>
  <c r="L50" i="37"/>
  <c r="L51" i="37"/>
  <c r="L68" i="37"/>
  <c r="L22" i="37"/>
  <c r="L52" i="37"/>
  <c r="L61" i="37"/>
  <c r="L32" i="37"/>
  <c r="L40" i="37"/>
  <c r="L69" i="37"/>
  <c r="L41" i="37"/>
  <c r="L77" i="37"/>
  <c r="L78" i="37"/>
  <c r="L33" i="37"/>
  <c r="L70" i="37"/>
  <c r="L73" i="37"/>
  <c r="L34" i="37"/>
  <c r="L14" i="37"/>
  <c r="L36" i="37"/>
  <c r="L16" i="37"/>
  <c r="L37" i="37"/>
  <c r="L17" i="37"/>
  <c r="L18" i="37"/>
  <c r="L19" i="37"/>
  <c r="L79" i="37"/>
  <c r="L42" i="37"/>
  <c r="L81" i="37"/>
  <c r="L38" i="37"/>
  <c r="L20" i="37"/>
  <c r="L39" i="37"/>
  <c r="L21" i="37"/>
  <c r="L43" i="37"/>
  <c r="L53" i="37"/>
  <c r="L54" i="37"/>
  <c r="L44" i="37"/>
  <c r="L45" i="37"/>
  <c r="L74" i="37"/>
  <c r="L80" i="37"/>
  <c r="J62" i="37"/>
  <c r="J24" i="37"/>
  <c r="J4" i="37"/>
  <c r="J5" i="37"/>
  <c r="J25" i="37"/>
  <c r="J63" i="37"/>
  <c r="J6" i="37"/>
  <c r="J7" i="37"/>
  <c r="J8" i="37"/>
  <c r="J9" i="37"/>
  <c r="J26" i="37"/>
  <c r="J27" i="37"/>
  <c r="J28" i="37"/>
  <c r="J55" i="37"/>
  <c r="J56" i="37"/>
  <c r="J57" i="37"/>
  <c r="J29" i="37"/>
  <c r="J30" i="37"/>
  <c r="J31" i="37"/>
  <c r="J10" i="37"/>
  <c r="J11" i="37"/>
  <c r="J12" i="37"/>
  <c r="J13" i="37"/>
  <c r="J64" i="37"/>
  <c r="J65" i="37"/>
  <c r="J66" i="37"/>
  <c r="J46" i="37"/>
  <c r="J58" i="37"/>
  <c r="J48" i="37"/>
  <c r="J59" i="37"/>
  <c r="J49" i="37"/>
  <c r="J60" i="37"/>
  <c r="J50" i="37"/>
  <c r="J51" i="37"/>
  <c r="J68" i="37"/>
  <c r="J22" i="37"/>
  <c r="J52" i="37"/>
  <c r="J61" i="37"/>
  <c r="J32" i="37"/>
  <c r="J40" i="37"/>
  <c r="J75" i="37"/>
  <c r="J69" i="37"/>
  <c r="J76" i="37"/>
  <c r="J41" i="37"/>
  <c r="J77" i="37"/>
  <c r="J78" i="37"/>
  <c r="J33" i="37"/>
  <c r="J67" i="37"/>
  <c r="J70" i="37"/>
  <c r="J71" i="37"/>
  <c r="J73" i="37"/>
  <c r="J34" i="37"/>
  <c r="J14" i="37"/>
  <c r="J36" i="37"/>
  <c r="J37" i="37"/>
  <c r="J18" i="37"/>
  <c r="J19" i="37"/>
  <c r="J79" i="37"/>
  <c r="J42" i="37"/>
  <c r="J81" i="37"/>
  <c r="J38" i="37"/>
  <c r="J20" i="37"/>
  <c r="J39" i="37"/>
  <c r="J21" i="37"/>
  <c r="J43" i="37"/>
  <c r="J53" i="37"/>
  <c r="J54" i="37"/>
  <c r="J44" i="37"/>
  <c r="J74" i="37"/>
  <c r="J80" i="37"/>
  <c r="K5" i="37"/>
  <c r="K6" i="37"/>
  <c r="K7" i="37"/>
  <c r="K8" i="37"/>
  <c r="K9" i="37"/>
  <c r="K26" i="37"/>
  <c r="K27" i="37"/>
  <c r="K28" i="37"/>
  <c r="K29" i="37"/>
  <c r="K30" i="37"/>
  <c r="K31" i="37"/>
  <c r="K13" i="37"/>
  <c r="K64" i="37"/>
  <c r="K65" i="37"/>
  <c r="K46" i="37"/>
  <c r="K58" i="37"/>
  <c r="K47" i="37"/>
  <c r="K48" i="37"/>
  <c r="K59" i="37"/>
  <c r="K49" i="37"/>
  <c r="K60" i="37"/>
  <c r="K50" i="37"/>
  <c r="K51" i="37"/>
  <c r="K68" i="37"/>
  <c r="K22" i="37"/>
  <c r="K52" i="37"/>
  <c r="K61" i="37"/>
  <c r="K40" i="37"/>
  <c r="K41" i="37"/>
  <c r="K77" i="37"/>
  <c r="K78" i="37"/>
  <c r="K70" i="37"/>
  <c r="K73" i="37"/>
  <c r="K34" i="37"/>
  <c r="K14" i="37"/>
  <c r="K36" i="37"/>
  <c r="K16" i="37"/>
  <c r="K37" i="37"/>
  <c r="K17" i="37"/>
  <c r="K18" i="37"/>
  <c r="K19" i="37"/>
  <c r="K81" i="37"/>
  <c r="K38" i="37"/>
  <c r="K39" i="37"/>
  <c r="K43" i="37"/>
  <c r="K53" i="37"/>
  <c r="K54" i="37"/>
  <c r="K44" i="37"/>
  <c r="K45" i="37"/>
  <c r="K74" i="37"/>
  <c r="K80" i="37"/>
  <c r="C6" i="32" l="1"/>
  <c r="C7" i="32"/>
  <c r="C8" i="32"/>
  <c r="C9" i="32"/>
  <c r="C6" i="31"/>
  <c r="C7" i="31"/>
  <c r="C8" i="31"/>
  <c r="H6" i="32" l="1"/>
  <c r="L6" i="32"/>
  <c r="M6" i="32"/>
  <c r="N6" i="32"/>
  <c r="O6" i="32"/>
  <c r="P6" i="32"/>
  <c r="Q6" i="32"/>
  <c r="R6" i="32"/>
  <c r="S6" i="32"/>
  <c r="T6" i="32"/>
  <c r="U6" i="32"/>
  <c r="V6" i="32"/>
  <c r="W6" i="32"/>
  <c r="X6" i="32"/>
  <c r="Y6" i="32"/>
  <c r="Z6" i="32"/>
  <c r="AA6" i="32"/>
  <c r="H7" i="32"/>
  <c r="L7" i="32"/>
  <c r="M7" i="32"/>
  <c r="N7" i="32"/>
  <c r="O7" i="32"/>
  <c r="P7" i="32"/>
  <c r="Q7" i="32"/>
  <c r="R7" i="32"/>
  <c r="S7" i="32"/>
  <c r="T7" i="32"/>
  <c r="U7" i="32"/>
  <c r="V7" i="32"/>
  <c r="W7" i="32"/>
  <c r="X7" i="32"/>
  <c r="Y7" i="32"/>
  <c r="Z7" i="32"/>
  <c r="AA7" i="32"/>
  <c r="H8" i="32"/>
  <c r="L8" i="32"/>
  <c r="M8" i="32"/>
  <c r="N8" i="32"/>
  <c r="O8" i="32"/>
  <c r="P8" i="32"/>
  <c r="Q8" i="32"/>
  <c r="R8" i="32"/>
  <c r="S8" i="32"/>
  <c r="T8" i="32"/>
  <c r="U8" i="32"/>
  <c r="V8" i="32"/>
  <c r="W8" i="32"/>
  <c r="X8" i="32"/>
  <c r="Y8" i="32"/>
  <c r="Z8" i="32"/>
  <c r="AA8" i="32"/>
  <c r="H9" i="32"/>
  <c r="L9" i="32"/>
  <c r="M9" i="32"/>
  <c r="N9" i="32"/>
  <c r="O9" i="32"/>
  <c r="P9" i="32"/>
  <c r="Q9" i="32"/>
  <c r="R9" i="32"/>
  <c r="S9" i="32"/>
  <c r="T9" i="32"/>
  <c r="U9" i="32"/>
  <c r="V9" i="32"/>
  <c r="W9" i="32"/>
  <c r="X9" i="32"/>
  <c r="Y9" i="32"/>
  <c r="Z9" i="32"/>
  <c r="AA9" i="32"/>
  <c r="H10" i="32"/>
  <c r="L10" i="32"/>
  <c r="M10" i="32"/>
  <c r="N10" i="32"/>
  <c r="O10" i="32"/>
  <c r="P10" i="32"/>
  <c r="Q10" i="32"/>
  <c r="R10" i="32"/>
  <c r="S10" i="32"/>
  <c r="T10" i="32"/>
  <c r="U10" i="32"/>
  <c r="V10" i="32"/>
  <c r="W10" i="32"/>
  <c r="X10" i="32"/>
  <c r="Y10" i="32"/>
  <c r="Z10" i="32"/>
  <c r="AA10" i="32"/>
  <c r="H11" i="32"/>
  <c r="L11" i="32"/>
  <c r="M11" i="32"/>
  <c r="N11" i="32"/>
  <c r="O11" i="32"/>
  <c r="P11" i="32"/>
  <c r="Q11" i="32"/>
  <c r="R11" i="32"/>
  <c r="S11" i="32"/>
  <c r="T11" i="32"/>
  <c r="U11" i="32"/>
  <c r="V11" i="32"/>
  <c r="W11" i="32"/>
  <c r="X11" i="32"/>
  <c r="Y11" i="32"/>
  <c r="Z11" i="32"/>
  <c r="AA11" i="32"/>
  <c r="H12" i="32"/>
  <c r="L12" i="32"/>
  <c r="M12" i="32"/>
  <c r="N12" i="32"/>
  <c r="O12" i="32"/>
  <c r="P12" i="32"/>
  <c r="Q12" i="32"/>
  <c r="R12" i="32"/>
  <c r="S12" i="32"/>
  <c r="T12" i="32"/>
  <c r="U12" i="32"/>
  <c r="V12" i="32"/>
  <c r="W12" i="32"/>
  <c r="X12" i="32"/>
  <c r="Y12" i="32"/>
  <c r="Z12" i="32"/>
  <c r="AA12" i="32"/>
  <c r="H13" i="32"/>
  <c r="L13" i="32"/>
  <c r="M13" i="32"/>
  <c r="N13" i="32"/>
  <c r="O13" i="32"/>
  <c r="P13" i="32"/>
  <c r="Q13" i="32"/>
  <c r="R13" i="32"/>
  <c r="S13" i="32"/>
  <c r="T13" i="32"/>
  <c r="U13" i="32"/>
  <c r="V13" i="32"/>
  <c r="W13" i="32"/>
  <c r="X13" i="32"/>
  <c r="Y13" i="32"/>
  <c r="Z13" i="32"/>
  <c r="AA13" i="32"/>
  <c r="H14" i="32"/>
  <c r="L14" i="32"/>
  <c r="M14" i="32"/>
  <c r="N14" i="32"/>
  <c r="O14" i="32"/>
  <c r="P14" i="32"/>
  <c r="Q14" i="32"/>
  <c r="R14" i="32"/>
  <c r="S14" i="32"/>
  <c r="T14" i="32"/>
  <c r="U14" i="32"/>
  <c r="V14" i="32"/>
  <c r="W14" i="32"/>
  <c r="X14" i="32"/>
  <c r="Y14" i="32"/>
  <c r="Z14" i="32"/>
  <c r="AA14" i="32"/>
  <c r="H15" i="32"/>
  <c r="L15" i="32"/>
  <c r="M15" i="32"/>
  <c r="N15" i="32"/>
  <c r="O15" i="32"/>
  <c r="P15" i="32"/>
  <c r="Q15" i="32"/>
  <c r="R15" i="32"/>
  <c r="S15" i="32"/>
  <c r="T15" i="32"/>
  <c r="U15" i="32"/>
  <c r="V15" i="32"/>
  <c r="W15" i="32"/>
  <c r="X15" i="32"/>
  <c r="Y15" i="32"/>
  <c r="Z15" i="32"/>
  <c r="AA15" i="32"/>
  <c r="H16" i="32"/>
  <c r="L16" i="32"/>
  <c r="M16" i="32"/>
  <c r="N16" i="32"/>
  <c r="O16" i="32"/>
  <c r="P16" i="32"/>
  <c r="Q16" i="32"/>
  <c r="R16" i="32"/>
  <c r="S16" i="32"/>
  <c r="T16" i="32"/>
  <c r="U16" i="32"/>
  <c r="V16" i="32"/>
  <c r="W16" i="32"/>
  <c r="X16" i="32"/>
  <c r="Y16" i="32"/>
  <c r="Z16" i="32"/>
  <c r="AA16" i="32"/>
  <c r="H17" i="32"/>
  <c r="L17" i="32"/>
  <c r="M17" i="32"/>
  <c r="N17" i="32"/>
  <c r="O17" i="32"/>
  <c r="P17" i="32"/>
  <c r="Q17" i="32"/>
  <c r="R17" i="32"/>
  <c r="S17" i="32"/>
  <c r="T17" i="32"/>
  <c r="U17" i="32"/>
  <c r="V17" i="32"/>
  <c r="W17" i="32"/>
  <c r="X17" i="32"/>
  <c r="Y17" i="32"/>
  <c r="Z17" i="32"/>
  <c r="AA17" i="32"/>
  <c r="D12" i="32" l="1"/>
  <c r="K9" i="29" s="1"/>
  <c r="D16" i="32"/>
  <c r="K13" i="29" s="1"/>
  <c r="D14" i="32"/>
  <c r="D10" i="32"/>
  <c r="K7" i="29" s="1"/>
  <c r="D8" i="32"/>
  <c r="K5" i="29" s="1"/>
  <c r="D6" i="32"/>
  <c r="K3" i="29" s="1"/>
  <c r="D17" i="32"/>
  <c r="D15" i="32"/>
  <c r="K12" i="29" s="1"/>
  <c r="D13" i="32"/>
  <c r="K10" i="29" s="1"/>
  <c r="D11" i="32"/>
  <c r="D9" i="32"/>
  <c r="K6" i="29" s="1"/>
  <c r="D7" i="32"/>
  <c r="K4" i="29" s="1"/>
  <c r="E19" i="29" l="1"/>
  <c r="E34" i="29"/>
  <c r="E33" i="29"/>
  <c r="E35" i="29"/>
  <c r="C2" i="23" l="1"/>
  <c r="C3" i="23"/>
  <c r="C4" i="23"/>
  <c r="C5" i="23"/>
  <c r="C6" i="23"/>
  <c r="E3" i="29"/>
  <c r="E4" i="29"/>
  <c r="E5" i="29"/>
  <c r="E6" i="29"/>
  <c r="E7" i="29"/>
  <c r="E9" i="29"/>
  <c r="E10" i="29"/>
  <c r="E11" i="29"/>
  <c r="E12" i="29"/>
  <c r="E13" i="29"/>
  <c r="E14" i="29"/>
  <c r="E15" i="29"/>
  <c r="E16" i="29"/>
  <c r="E17" i="29"/>
  <c r="E18" i="29"/>
  <c r="E21" i="29"/>
  <c r="E22" i="29"/>
  <c r="E24" i="29"/>
  <c r="E25" i="29"/>
  <c r="E26" i="29"/>
  <c r="E27" i="29"/>
  <c r="E28" i="29"/>
  <c r="E29" i="29"/>
  <c r="E30" i="29"/>
  <c r="E31" i="29"/>
  <c r="E32" i="29"/>
  <c r="G2" i="33" l="1"/>
  <c r="F2" i="33"/>
  <c r="E2" i="33"/>
  <c r="D2" i="33"/>
  <c r="C2" i="33"/>
  <c r="B4" i="33"/>
  <c r="B5" i="33"/>
  <c r="B6" i="33"/>
  <c r="B7" i="33"/>
  <c r="B3" i="33"/>
  <c r="AA5" i="32" l="1"/>
  <c r="Z5" i="32"/>
  <c r="Y5" i="32"/>
  <c r="X5" i="32"/>
  <c r="W5" i="32"/>
  <c r="V5" i="32"/>
  <c r="U5" i="32"/>
  <c r="T5" i="32"/>
  <c r="S5" i="32"/>
  <c r="R5" i="32"/>
  <c r="Q5" i="32"/>
  <c r="P5" i="32"/>
  <c r="O5" i="32"/>
  <c r="N5" i="32"/>
  <c r="M5" i="32"/>
  <c r="L5" i="32"/>
  <c r="H5" i="32"/>
  <c r="C5" i="32"/>
  <c r="X3" i="32"/>
  <c r="T3" i="32"/>
  <c r="P3" i="32"/>
  <c r="L3" i="32"/>
  <c r="H3" i="32"/>
  <c r="D5" i="32" l="1"/>
  <c r="K2" i="29" s="1"/>
  <c r="T3" i="31"/>
  <c r="P3" i="31"/>
  <c r="L3" i="31"/>
  <c r="H3" i="31"/>
  <c r="D3" i="31"/>
  <c r="C5" i="31"/>
  <c r="B13" i="24" l="1"/>
  <c r="C13" i="24"/>
  <c r="D13" i="24"/>
  <c r="E13" i="24"/>
  <c r="F13" i="24"/>
  <c r="G13" i="24"/>
  <c r="H13" i="24"/>
  <c r="I13" i="24"/>
  <c r="J13" i="24"/>
  <c r="K13" i="24"/>
  <c r="L13" i="24"/>
  <c r="M13" i="24"/>
  <c r="N13" i="24"/>
  <c r="O13" i="24"/>
  <c r="P13" i="24"/>
  <c r="Q13" i="24"/>
  <c r="R13" i="24"/>
  <c r="S13" i="24"/>
  <c r="T13" i="24"/>
  <c r="U13" i="24"/>
  <c r="V13" i="24"/>
  <c r="W13" i="24"/>
  <c r="X13" i="24"/>
  <c r="B14" i="24"/>
  <c r="C14" i="24"/>
  <c r="D14" i="24"/>
  <c r="E14" i="24"/>
  <c r="F14" i="24"/>
  <c r="G14" i="24"/>
  <c r="H14" i="24"/>
  <c r="I14" i="24"/>
  <c r="J14" i="24"/>
  <c r="K14" i="24"/>
  <c r="L14" i="24"/>
  <c r="M14" i="24"/>
  <c r="N14" i="24"/>
  <c r="O14" i="24"/>
  <c r="P14" i="24"/>
  <c r="Q14" i="24"/>
  <c r="R14" i="24"/>
  <c r="S14" i="24"/>
  <c r="T14" i="24"/>
  <c r="U14" i="24"/>
  <c r="V14" i="24"/>
  <c r="W14" i="24"/>
  <c r="X14" i="24"/>
  <c r="B15" i="24"/>
  <c r="C15" i="24"/>
  <c r="D15" i="24"/>
  <c r="E15" i="24"/>
  <c r="F15" i="24"/>
  <c r="G15" i="24"/>
  <c r="H15" i="24"/>
  <c r="I15" i="24"/>
  <c r="J15" i="24"/>
  <c r="K15" i="24"/>
  <c r="L15" i="24"/>
  <c r="M15" i="24"/>
  <c r="N15" i="24"/>
  <c r="O15" i="24"/>
  <c r="P15" i="24"/>
  <c r="Q15" i="24"/>
  <c r="R15" i="24"/>
  <c r="S15" i="24"/>
  <c r="T15" i="24"/>
  <c r="U15" i="24"/>
  <c r="V15" i="24"/>
  <c r="W15" i="24"/>
  <c r="X15" i="24"/>
  <c r="B16" i="24"/>
  <c r="C16" i="24"/>
  <c r="D16" i="24"/>
  <c r="E16" i="24"/>
  <c r="F16" i="24"/>
  <c r="G16" i="24"/>
  <c r="H16" i="24"/>
  <c r="I16" i="24"/>
  <c r="J16" i="24"/>
  <c r="K16" i="24"/>
  <c r="L16" i="24"/>
  <c r="M16" i="24"/>
  <c r="N16" i="24"/>
  <c r="O16" i="24"/>
  <c r="P16" i="24"/>
  <c r="Q16" i="24"/>
  <c r="R16" i="24"/>
  <c r="S16" i="24"/>
  <c r="T16" i="24"/>
  <c r="U16" i="24"/>
  <c r="V16" i="24"/>
  <c r="W16" i="24"/>
  <c r="X16" i="24"/>
  <c r="B17" i="24"/>
  <c r="C17" i="24"/>
  <c r="D17" i="24"/>
  <c r="E17" i="24"/>
  <c r="F17" i="24"/>
  <c r="G17" i="24"/>
  <c r="H17" i="24"/>
  <c r="I17" i="24"/>
  <c r="J17" i="24"/>
  <c r="K17" i="24"/>
  <c r="L17" i="24"/>
  <c r="M17" i="24"/>
  <c r="N17" i="24"/>
  <c r="O17" i="24"/>
  <c r="P17" i="24"/>
  <c r="Q17" i="24"/>
  <c r="R17" i="24"/>
  <c r="S17" i="24"/>
  <c r="T17" i="24"/>
  <c r="U17" i="24"/>
  <c r="V17" i="24"/>
  <c r="W17" i="24"/>
  <c r="X17" i="24"/>
  <c r="B18" i="24"/>
  <c r="C18" i="24"/>
  <c r="D18" i="24"/>
  <c r="E18" i="24"/>
  <c r="F18" i="24"/>
  <c r="G18" i="24"/>
  <c r="H18" i="24"/>
  <c r="I18" i="24"/>
  <c r="J18" i="24"/>
  <c r="K18" i="24"/>
  <c r="L18" i="24"/>
  <c r="M18" i="24"/>
  <c r="N18" i="24"/>
  <c r="O18" i="24"/>
  <c r="P18" i="24"/>
  <c r="Q18" i="24"/>
  <c r="R18" i="24"/>
  <c r="S18" i="24"/>
  <c r="T18" i="24"/>
  <c r="U18" i="24"/>
  <c r="V18" i="24"/>
  <c r="W18" i="24"/>
  <c r="X18" i="24"/>
  <c r="B19" i="24"/>
  <c r="C19" i="24"/>
  <c r="D19" i="24"/>
  <c r="E19" i="24"/>
  <c r="F19" i="24"/>
  <c r="G19" i="24"/>
  <c r="H19" i="24"/>
  <c r="I19" i="24"/>
  <c r="J19" i="24"/>
  <c r="K19" i="24"/>
  <c r="L19" i="24"/>
  <c r="M19" i="24"/>
  <c r="N19" i="24"/>
  <c r="O19" i="24"/>
  <c r="P19" i="24"/>
  <c r="Q19" i="24"/>
  <c r="R19" i="24"/>
  <c r="S19" i="24"/>
  <c r="T19" i="24"/>
  <c r="U19" i="24"/>
  <c r="V19" i="24"/>
  <c r="W19" i="24"/>
  <c r="X19" i="24"/>
  <c r="B20" i="24"/>
  <c r="C20" i="24"/>
  <c r="D20" i="24"/>
  <c r="E20" i="24"/>
  <c r="F20" i="24"/>
  <c r="G20" i="24"/>
  <c r="H20" i="24"/>
  <c r="I20" i="24"/>
  <c r="J20" i="24"/>
  <c r="K20" i="24"/>
  <c r="L20" i="24"/>
  <c r="M20" i="24"/>
  <c r="N20" i="24"/>
  <c r="O20" i="24"/>
  <c r="P20" i="24"/>
  <c r="Q20" i="24"/>
  <c r="R20" i="24"/>
  <c r="S20" i="24"/>
  <c r="T20" i="24"/>
  <c r="U20" i="24"/>
  <c r="V20" i="24"/>
  <c r="W20" i="24"/>
  <c r="X20" i="24"/>
  <c r="B21" i="24"/>
  <c r="C21" i="24"/>
  <c r="D21" i="24"/>
  <c r="E21" i="24"/>
  <c r="F21" i="24"/>
  <c r="G21" i="24"/>
  <c r="H21" i="24"/>
  <c r="I21" i="24"/>
  <c r="J21" i="24"/>
  <c r="K21" i="24"/>
  <c r="L21" i="24"/>
  <c r="M21" i="24"/>
  <c r="N21" i="24"/>
  <c r="O21" i="24"/>
  <c r="P21" i="24"/>
  <c r="Q21" i="24"/>
  <c r="R21" i="24"/>
  <c r="S21" i="24"/>
  <c r="T21" i="24"/>
  <c r="U21" i="24"/>
  <c r="V21" i="24"/>
  <c r="W21" i="24"/>
  <c r="X21" i="24"/>
  <c r="B22" i="24"/>
  <c r="C22" i="24"/>
  <c r="D22" i="24"/>
  <c r="E22" i="24"/>
  <c r="F22" i="24"/>
  <c r="G22" i="24"/>
  <c r="H22" i="24"/>
  <c r="I22" i="24"/>
  <c r="J22" i="24"/>
  <c r="K22" i="24"/>
  <c r="L22" i="24"/>
  <c r="M22" i="24"/>
  <c r="N22" i="24"/>
  <c r="O22" i="24"/>
  <c r="P22" i="24"/>
  <c r="Q22" i="24"/>
  <c r="R22" i="24"/>
  <c r="S22" i="24"/>
  <c r="T22" i="24"/>
  <c r="U22" i="24"/>
  <c r="V22" i="24"/>
  <c r="W22" i="24"/>
  <c r="X22" i="24"/>
  <c r="B23" i="24"/>
  <c r="C23" i="24"/>
  <c r="D23" i="24"/>
  <c r="E23" i="24"/>
  <c r="F23" i="24"/>
  <c r="G23" i="24"/>
  <c r="H23" i="24"/>
  <c r="I23" i="24"/>
  <c r="J23" i="24"/>
  <c r="K23" i="24"/>
  <c r="L23" i="24"/>
  <c r="M23" i="24"/>
  <c r="N23" i="24"/>
  <c r="O23" i="24"/>
  <c r="P23" i="24"/>
  <c r="Q23" i="24"/>
  <c r="R23" i="24"/>
  <c r="S23" i="24"/>
  <c r="T23" i="24"/>
  <c r="U23" i="24"/>
  <c r="V23" i="24"/>
  <c r="W23" i="24"/>
  <c r="X23" i="24"/>
  <c r="B24" i="24"/>
  <c r="C24" i="24"/>
  <c r="D24" i="24"/>
  <c r="E24" i="24"/>
  <c r="F24" i="24"/>
  <c r="G24" i="24"/>
  <c r="H24" i="24"/>
  <c r="I24" i="24"/>
  <c r="J24" i="24"/>
  <c r="K24" i="24"/>
  <c r="L24" i="24"/>
  <c r="M24" i="24"/>
  <c r="N24" i="24"/>
  <c r="O24" i="24"/>
  <c r="P24" i="24"/>
  <c r="Q24" i="24"/>
  <c r="R24" i="24"/>
  <c r="S24" i="24"/>
  <c r="T24" i="24"/>
  <c r="U24" i="24"/>
  <c r="V24" i="24"/>
  <c r="W24" i="24"/>
  <c r="X24" i="24"/>
  <c r="B25" i="24"/>
  <c r="C25" i="24"/>
  <c r="D25" i="24"/>
  <c r="E25" i="24"/>
  <c r="F25" i="24"/>
  <c r="G25" i="24"/>
  <c r="H25" i="24"/>
  <c r="I25" i="24"/>
  <c r="J25" i="24"/>
  <c r="K25" i="24"/>
  <c r="L25" i="24"/>
  <c r="M25" i="24"/>
  <c r="N25" i="24"/>
  <c r="O25" i="24"/>
  <c r="P25" i="24"/>
  <c r="Q25" i="24"/>
  <c r="R25" i="24"/>
  <c r="S25" i="24"/>
  <c r="T25" i="24"/>
  <c r="U25" i="24"/>
  <c r="V25" i="24"/>
  <c r="W25" i="24"/>
  <c r="X25" i="24"/>
  <c r="K3" i="23"/>
  <c r="K4" i="23"/>
  <c r="K5" i="23"/>
  <c r="K6" i="23"/>
  <c r="D12" i="24" l="1"/>
  <c r="E12" i="24"/>
  <c r="F12" i="24"/>
  <c r="G12" i="24"/>
  <c r="H12" i="24"/>
  <c r="I12" i="24"/>
  <c r="J12" i="24"/>
  <c r="K12" i="24"/>
  <c r="L12" i="24"/>
  <c r="M12" i="24"/>
  <c r="N12" i="24"/>
  <c r="O12" i="24"/>
  <c r="P12" i="24"/>
  <c r="Q12" i="24"/>
  <c r="R12" i="24"/>
  <c r="S12" i="24"/>
  <c r="T12" i="24"/>
  <c r="U12" i="24"/>
  <c r="V12" i="24"/>
  <c r="W12" i="24"/>
  <c r="X12" i="24"/>
  <c r="C12" i="24"/>
  <c r="B12" i="24"/>
  <c r="E8" i="28"/>
  <c r="N6" i="23" s="1"/>
  <c r="E7" i="28"/>
  <c r="M6" i="23" s="1"/>
  <c r="E6" i="28"/>
  <c r="L6" i="23" s="1"/>
  <c r="E8" i="26"/>
  <c r="N5" i="23" s="1"/>
  <c r="E7" i="26"/>
  <c r="M5" i="23" s="1"/>
  <c r="E6" i="26"/>
  <c r="L5" i="23" s="1"/>
  <c r="E8" i="25"/>
  <c r="N4" i="23" s="1"/>
  <c r="E7" i="25"/>
  <c r="M4" i="23" s="1"/>
  <c r="E6" i="25"/>
  <c r="L4" i="23" s="1"/>
  <c r="E8" i="11"/>
  <c r="N3" i="23" s="1"/>
  <c r="E7" i="11"/>
  <c r="M3" i="23" s="1"/>
  <c r="E6" i="11"/>
  <c r="L3" i="23" s="1"/>
  <c r="B3" i="28" l="1"/>
  <c r="B1" i="28"/>
  <c r="B3" i="24" l="1"/>
  <c r="B3" i="11"/>
  <c r="B3" i="25"/>
  <c r="B3" i="26"/>
  <c r="B1" i="26"/>
  <c r="B1" i="25"/>
  <c r="B1" i="11"/>
  <c r="B1" i="24"/>
  <c r="E8" i="24" l="1"/>
  <c r="E7" i="24"/>
  <c r="E6" i="24"/>
  <c r="L2" i="23" l="1"/>
  <c r="I6" i="32"/>
  <c r="E6" i="32" s="1"/>
  <c r="L3" i="29" s="1"/>
  <c r="I8" i="32"/>
  <c r="E8" i="32" s="1"/>
  <c r="L5" i="29" s="1"/>
  <c r="I10" i="32"/>
  <c r="E10" i="32" s="1"/>
  <c r="L7" i="29" s="1"/>
  <c r="I12" i="32"/>
  <c r="E12" i="32" s="1"/>
  <c r="L9" i="29" s="1"/>
  <c r="I14" i="32"/>
  <c r="E14" i="32" s="1"/>
  <c r="L11" i="29" s="1"/>
  <c r="I16" i="32"/>
  <c r="E16" i="32" s="1"/>
  <c r="L13" i="29" s="1"/>
  <c r="I7" i="32"/>
  <c r="E7" i="32" s="1"/>
  <c r="L4" i="29" s="1"/>
  <c r="I9" i="32"/>
  <c r="E9" i="32" s="1"/>
  <c r="L6" i="29" s="1"/>
  <c r="I11" i="32"/>
  <c r="E11" i="32" s="1"/>
  <c r="I13" i="32"/>
  <c r="E13" i="32" s="1"/>
  <c r="L10" i="29" s="1"/>
  <c r="I15" i="32"/>
  <c r="E15" i="32" s="1"/>
  <c r="L12" i="29" s="1"/>
  <c r="I17" i="32"/>
  <c r="E17" i="32" s="1"/>
  <c r="I5" i="32"/>
  <c r="E5" i="32" s="1"/>
  <c r="L2" i="29" s="1"/>
  <c r="M2" i="23"/>
  <c r="J6" i="32"/>
  <c r="F6" i="32" s="1"/>
  <c r="M3" i="29" s="1"/>
  <c r="J8" i="32"/>
  <c r="F8" i="32" s="1"/>
  <c r="M5" i="29" s="1"/>
  <c r="J10" i="32"/>
  <c r="F10" i="32" s="1"/>
  <c r="M7" i="29" s="1"/>
  <c r="J12" i="32"/>
  <c r="F12" i="32" s="1"/>
  <c r="M9" i="29" s="1"/>
  <c r="J14" i="32"/>
  <c r="F14" i="32" s="1"/>
  <c r="M11" i="29" s="1"/>
  <c r="J16" i="32"/>
  <c r="F16" i="32" s="1"/>
  <c r="M13" i="29" s="1"/>
  <c r="J7" i="32"/>
  <c r="F7" i="32" s="1"/>
  <c r="M4" i="29" s="1"/>
  <c r="J9" i="32"/>
  <c r="F9" i="32" s="1"/>
  <c r="M6" i="29" s="1"/>
  <c r="J11" i="32"/>
  <c r="F11" i="32" s="1"/>
  <c r="J13" i="32"/>
  <c r="F13" i="32" s="1"/>
  <c r="M10" i="29" s="1"/>
  <c r="J15" i="32"/>
  <c r="F15" i="32" s="1"/>
  <c r="M12" i="29" s="1"/>
  <c r="J17" i="32"/>
  <c r="F17" i="32" s="1"/>
  <c r="J5" i="32"/>
  <c r="F5" i="32" s="1"/>
  <c r="M2" i="29" s="1"/>
  <c r="N2" i="23"/>
  <c r="K7" i="32"/>
  <c r="G7" i="32" s="1"/>
  <c r="N4" i="29" s="1"/>
  <c r="K13" i="32"/>
  <c r="G13" i="32" s="1"/>
  <c r="N10" i="29" s="1"/>
  <c r="K6" i="32"/>
  <c r="G6" i="32" s="1"/>
  <c r="N3" i="29" s="1"/>
  <c r="K8" i="32"/>
  <c r="G8" i="32" s="1"/>
  <c r="N5" i="29" s="1"/>
  <c r="K10" i="32"/>
  <c r="G10" i="32" s="1"/>
  <c r="N7" i="29" s="1"/>
  <c r="K12" i="32"/>
  <c r="G12" i="32" s="1"/>
  <c r="N9" i="29" s="1"/>
  <c r="K14" i="32"/>
  <c r="G14" i="32" s="1"/>
  <c r="N11" i="29" s="1"/>
  <c r="K16" i="32"/>
  <c r="G16" i="32" s="1"/>
  <c r="N13" i="29" s="1"/>
  <c r="K17" i="32"/>
  <c r="G17" i="32" s="1"/>
  <c r="K9" i="32"/>
  <c r="G9" i="32" s="1"/>
  <c r="N6" i="29" s="1"/>
  <c r="K11" i="32"/>
  <c r="G11" i="32" s="1"/>
  <c r="K15" i="32"/>
  <c r="G15" i="32" s="1"/>
  <c r="N12" i="29" s="1"/>
  <c r="K5" i="32"/>
  <c r="G5" i="32" s="1"/>
  <c r="N2" i="29" s="1"/>
</calcChain>
</file>

<file path=xl/sharedStrings.xml><?xml version="1.0" encoding="utf-8"?>
<sst xmlns="http://schemas.openxmlformats.org/spreadsheetml/2006/main" count="2140" uniqueCount="760">
  <si>
    <t>PŘÍLOHA 6: HODNOCENÍ AKTIV A RIZIK - MINISTERSTVO PRO CERTIFIKACI SENZORŮ</t>
  </si>
  <si>
    <r>
      <rPr>
        <sz val="11"/>
        <color theme="1"/>
        <rFont val="Calibri"/>
        <family val="2"/>
        <charset val="238"/>
        <scheme val="minor"/>
      </rPr>
      <t>CITLIVÉ</t>
    </r>
    <r>
      <rPr>
        <sz val="11"/>
        <color rgb="FFFF0000"/>
        <rFont val="Calibri"/>
        <family val="2"/>
        <charset val="238"/>
        <scheme val="minor"/>
      </rPr>
      <t xml:space="preserve">  </t>
    </r>
    <r>
      <rPr>
        <b/>
        <sz val="11"/>
        <color theme="5"/>
        <rFont val="Calibri"/>
        <family val="2"/>
        <charset val="238"/>
        <scheme val="minor"/>
      </rPr>
      <t>TLP:AMBER</t>
    </r>
  </si>
  <si>
    <t>Datum</t>
  </si>
  <si>
    <t>Verze</t>
  </si>
  <si>
    <t>Změneno</t>
  </si>
  <si>
    <t>Provedená změna</t>
  </si>
  <si>
    <t>1.0</t>
  </si>
  <si>
    <t>Manažer KB</t>
  </si>
  <si>
    <t>Vytvoření dokumentu</t>
  </si>
  <si>
    <t>Výbor pro řízení KB</t>
  </si>
  <si>
    <t>Schválení dokumentu</t>
  </si>
  <si>
    <t>Dostupnost</t>
  </si>
  <si>
    <t>Ztráta</t>
  </si>
  <si>
    <t>Důvěrnost</t>
  </si>
  <si>
    <t>Integrita</t>
  </si>
  <si>
    <t>Výsledná hodnota</t>
  </si>
  <si>
    <t>Provozní doba pod SLA</t>
  </si>
  <si>
    <t>Přípustná doba kumulovaných výpadků s měsíčním vyhodnocováním</t>
  </si>
  <si>
    <t>Nedostupnost 15 min</t>
  </si>
  <si>
    <t>Nedostupnost 1h</t>
  </si>
  <si>
    <t>Nedostupnost 4 h</t>
  </si>
  <si>
    <t>Nedostupnost 8 h</t>
  </si>
  <si>
    <t>Nedostupnost 1den</t>
  </si>
  <si>
    <t>Nedostupnost 2 dny</t>
  </si>
  <si>
    <t>Nedostupnost 1 týden</t>
  </si>
  <si>
    <t>Nedostupnost 14 dní</t>
  </si>
  <si>
    <t>Nedostupnost měsíc a více</t>
  </si>
  <si>
    <t>Ztráta dat od zálohy (15 min)</t>
  </si>
  <si>
    <t>Ztráta dat od zálohy (1 h)</t>
  </si>
  <si>
    <t>Ztráta dat od zálohy (4 h)</t>
  </si>
  <si>
    <t>Ztráta dat od zálohy (8 h)</t>
  </si>
  <si>
    <t>Ztráta dat od zálohy (1 den)</t>
  </si>
  <si>
    <t>Ztráta dat od zálohy (2 dny)</t>
  </si>
  <si>
    <t>Ztráta dat od zálohy (1 týden)</t>
  </si>
  <si>
    <t>Ztráta dat od zálohy (14 dní)</t>
  </si>
  <si>
    <t>Úplná ztráta dat</t>
  </si>
  <si>
    <t>Prozrazení v rámci organizace</t>
  </si>
  <si>
    <t>Prozrazení smluvním partnerům</t>
  </si>
  <si>
    <t>Prozrazení vně organizaci</t>
  </si>
  <si>
    <t>Modifikace dat malého rozsahu</t>
  </si>
  <si>
    <t>Modifikace dat velkého rozsahu</t>
  </si>
  <si>
    <t>Nerelevantní</t>
  </si>
  <si>
    <t>nízká</t>
  </si>
  <si>
    <t>Provozní doba pod SLA: minimálně určených 10 hodin v pracovní dny. Nezapočítávají se dny pracovního volna a dny pracovního klidu stanovené pro ČR. Např. r. 2018 má 250 pracovních dní, na bázi 10 hod. pod SLA denně, což dává max. měsíční výpadek 8,3 hod. při dostupnosti 96 % (vztaženo na dobu pod SLA).</t>
  </si>
  <si>
    <t>Max. 8 hod., avšak pouze v rámci definované pracovní doby</t>
  </si>
  <si>
    <t>nejvyšší hodnota</t>
  </si>
  <si>
    <t>střední</t>
  </si>
  <si>
    <t>Provozní doba pod SLA: 24x7 (připravenost pro služby související s úplným el. podáním). Avšak určité služby, u nichž to lze předpokládat vzhledem k provozním aspektům, lze nabízet s omezením Provozní doby pod SLA na pracovní dny a vymezenou pracovní dobu. To znamená, že el. podání bude obvykle fungovat nepřetržitě, ale reakce poskytovatele na nahlášené incidenty je omezena.</t>
  </si>
  <si>
    <t>Max. 4 hod. na bázi 24x7</t>
  </si>
  <si>
    <t>vysoká</t>
  </si>
  <si>
    <t>Provozní doba pod SLA: 24x7 (připravenost pro služby úplného el. podání). Určité služby, u nichž to lze předpokládat vzhledem k provozním aspektům, lze nabízet s omezením Provozní doby pod SLA na pracovní dny a vymezenou pracovní dobu.</t>
  </si>
  <si>
    <t>Max. 43 min. na bázi 24x7</t>
  </si>
  <si>
    <t>kritická</t>
  </si>
  <si>
    <t>Plně fault-tolerantní systém s georedundancí a replikací transakčních dat. Smluvní penále při výpadku dostupnosti služby delší než celkem 52 minut za rok (odpovídá 99,99 %).</t>
  </si>
  <si>
    <t>Jednotlivý výpadek max. 15 min. Max. kumulovaný roční výpadek 52 min. (odpovídá 99,99 %)</t>
  </si>
  <si>
    <t>1-2</t>
  </si>
  <si>
    <t>3-4</t>
  </si>
  <si>
    <t>STUPNICE PRO HODNOCENÍ HROZEB</t>
  </si>
  <si>
    <t>Hrozba neexistuje nebo je málo pravděpodobná. Předpokládaná realizace hrozby není častější než jednou za 5 let.</t>
  </si>
  <si>
    <t>Hrozba je málo pravděpodobná až pravděpodobná. Předpokládaná realizace hrozby je v rozpětí od 1 roku do 5 let</t>
  </si>
  <si>
    <t>Hrozba je pravděpodobná až velmi pravděpodobná. Předpokládaná realizace hrozby je v rozpětí od 1 měsíce do 1 roku.</t>
  </si>
  <si>
    <t>Hrozba je velmi pravděpodobná až víceméně jistá. Předpokládaná realizace hrozby je častější než jednou za měsíc.</t>
  </si>
  <si>
    <t>STUPNICE PRO HODNOCENÍ ZRANITELNOSTÍ</t>
  </si>
  <si>
    <t>Zranitelnost neexistuje nebo je zneužití zranitelnosti málo pravděpodobné. Jsou zavedena bezpečnostní opatření, která jsou schopna včas detekovat možné zranitelnosti nebo případné pokusy o jejich zneužití.</t>
  </si>
  <si>
    <t>Zneužití zranitelnosti je málo pravděpodobné až pravděpodobné. Jsou zavedena bezpečnostní opatření, jejichž účinnost je pravidelně kontrolována. Schopnost bezpečnostních opatření včas detekovat možné zranitelnosti nebo případné pokusy o překonání opatření je omezena. Nejsou známé žádné úspěšné pokusy o překonání bezpečnostních opatření.</t>
  </si>
  <si>
    <t>Zneužití zranitelnosti je pravděpodobné až velmi pravděpodobné. Bezpečnostní opatření jsou zavedena, ale jejich účinnost nepokrývá všechny potřebné aspekty a není pravidelně kontrolována. Jsou známé dílčí úspěšné pokusy o překonání bezpečnostních opatření.</t>
  </si>
  <si>
    <t>Zneužití zranitelnosti je velmi pravděpodobné až víceméně jisté. Bezpečnostní opatření nejsou realizována nebo je jejich účinnost značně omezena. Neprobíhá kontrola účinnosti bezpečnostních opatření. Jsou známé úspěšné pokusy překonání bezpečnostních opatření.</t>
  </si>
  <si>
    <t>STUPNICE PRO HODNOCENÍ RIZIK</t>
  </si>
  <si>
    <t>PROCES ZVLÁDÁNÍ RIZIKA</t>
  </si>
  <si>
    <t>1-16</t>
  </si>
  <si>
    <t>Riziko je považováno za přijatelné – akceptovatelné.</t>
  </si>
  <si>
    <t>Riziko akceptuje manažer KB ve spolupráci s gestorem aktiva. Dále riziko monitorují. V případě zájmu se výbor KB může o těchto rizicích informovat.</t>
  </si>
  <si>
    <t>17-31</t>
  </si>
  <si>
    <t>Riziko může být sníženo méně náročnými opatřeními nebo v případě vyšší náročnosti opatření je riziko akceptovatelné.</t>
  </si>
  <si>
    <t xml:space="preserve">V případě způsobu zvládání rizika „Akceptovat“ riziko akceptuje manažer KB ve spolupráci s gestorem aktiva. V případě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 </t>
  </si>
  <si>
    <t>32-47</t>
  </si>
  <si>
    <t>Riziko je dlouhodobě nepřípustné a musí být zahájeny systematické kroky k jeho odstranění.</t>
  </si>
  <si>
    <t>Způsob zvládání rizika navrhuje manažer KB ve spolupráci s gestorem aktiva. V případě návrhu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t>
  </si>
  <si>
    <t>48-64</t>
  </si>
  <si>
    <t>Riziko je nepřípustné a musí být neprodleně zahájeny kroky k jeho odstranění.</t>
  </si>
  <si>
    <t>Způsob zvládání rizika navrhuje manažer KB ve spolupráci s gestorem aktiva. V případě návrhu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 V případě naléhavosti zvládnutí rizika lze postupovat způsobem popsaným v metodice.</t>
  </si>
  <si>
    <t>Úroveň</t>
  </si>
  <si>
    <t xml:space="preserve">Ochrana osobních údajů – dopady na subjekty </t>
  </si>
  <si>
    <t>Ochrana osobních údajů – finanční újma subjektů údajů</t>
  </si>
  <si>
    <t>Obchodní tajemství</t>
  </si>
  <si>
    <t>Zákonné a smluvní povinnosti</t>
  </si>
  <si>
    <t>Narušení vnitřních řídících a kontrolních činností</t>
  </si>
  <si>
    <t>Veřejný pořádek</t>
  </si>
  <si>
    <t>Finanční ztráty</t>
  </si>
  <si>
    <t>Poskytování důležitých služeb</t>
  </si>
  <si>
    <t>Narušení běžných činností</t>
  </si>
  <si>
    <t>Ztráta důvěryhodnosti</t>
  </si>
  <si>
    <t>Bezpečnost a zdraví osob</t>
  </si>
  <si>
    <t>Mezinárodní vztahy</t>
  </si>
  <si>
    <t>Dopad na uživatele regulované služby</t>
  </si>
  <si>
    <t>Trestně-právní řízení</t>
  </si>
  <si>
    <t>(písm. a) přílohy č. 1 tab. č. 4 vyhlášky)</t>
  </si>
  <si>
    <t>(písm. b) přílohy č. 1 tab. č. 4 vyhlášky)</t>
  </si>
  <si>
    <t>(písm. c) přílohy č. 1 tab. č. 4 vyhlášky)</t>
  </si>
  <si>
    <t>(písm. d) přílohy č. 1 tab. č. 4 vyhlášky)</t>
  </si>
  <si>
    <t>(písm. e) přílohy č. 1 tab. č. 4 vyhlášky)</t>
  </si>
  <si>
    <t>(písm. f) přílohy č. 1 tab. č. 4 vyhlášky)</t>
  </si>
  <si>
    <t>(písm. g) přílohy č. 1 tab. č. 4 vyhlášky)</t>
  </si>
  <si>
    <t>(písm. h) přílohy č. 1 tab. č. 4 vyhlášky)</t>
  </si>
  <si>
    <t>(písm. i) přílohy č. 1 tab. č. 4 vyhlášky)</t>
  </si>
  <si>
    <t>(písm. j) přílohy č. 1 tab. č. 4 vyhlášky)</t>
  </si>
  <si>
    <t>(nad rámec vyhlášky)</t>
  </si>
  <si>
    <r>
      <t xml:space="preserve">Může vést k </t>
    </r>
    <r>
      <rPr>
        <b/>
        <sz val="10"/>
        <color rgb="FF171616"/>
        <rFont val="Calibri"/>
        <family val="2"/>
        <scheme val="minor"/>
      </rPr>
      <t xml:space="preserve">nepohodlí subjektu osobních údajů </t>
    </r>
    <r>
      <rPr>
        <sz val="10"/>
        <color rgb="FF171616"/>
        <rFont val="Calibri"/>
        <family val="2"/>
        <scheme val="minor"/>
      </rPr>
      <t>(podrážděnost, krátkodobé časové nároky pro opětovné zadávání údajů, nutnost další komunikace s organizací).</t>
    </r>
  </si>
  <si>
    <t>žádné vodítko</t>
  </si>
  <si>
    <r>
      <t xml:space="preserve">Může přímo nebo nepřímo vést ke </t>
    </r>
    <r>
      <rPr>
        <b/>
        <sz val="10"/>
        <color rgb="FF171616"/>
        <rFont val="Calibri"/>
        <family val="2"/>
        <scheme val="minor"/>
      </rPr>
      <t>ztrátám menším než 0,05 %</t>
    </r>
    <r>
      <rPr>
        <sz val="10"/>
        <color rgb="FF171616"/>
        <rFont val="Calibri"/>
        <family val="2"/>
        <scheme val="minor"/>
      </rPr>
      <t xml:space="preserve"> ročního rozpočtu, popř. obratu organizace (v závislosti na typu organizace).</t>
    </r>
  </si>
  <si>
    <r>
      <t xml:space="preserve">Může způsobit </t>
    </r>
    <r>
      <rPr>
        <b/>
        <sz val="10"/>
        <color rgb="FF171616"/>
        <rFont val="Calibri"/>
        <family val="2"/>
        <scheme val="minor"/>
      </rPr>
      <t>drobné komplikace pro malé množství osob.</t>
    </r>
  </si>
  <si>
    <r>
      <t xml:space="preserve">K narušení běžných činností nedochází, nanejvýše ke </t>
    </r>
    <r>
      <rPr>
        <b/>
        <sz val="10"/>
        <color rgb="FF171616"/>
        <rFont val="Calibri"/>
        <family val="2"/>
        <scheme val="minor"/>
      </rPr>
      <t xml:space="preserve">zvýšeným časovým nárokům </t>
    </r>
    <r>
      <rPr>
        <sz val="10"/>
        <color rgb="FF171616"/>
        <rFont val="Calibri"/>
        <family val="2"/>
        <scheme val="minor"/>
      </rPr>
      <t>při provádění běžných činností.</t>
    </r>
  </si>
  <si>
    <r>
      <t xml:space="preserve">Může </t>
    </r>
    <r>
      <rPr>
        <b/>
        <sz val="10"/>
        <color rgb="FF171616"/>
        <rFont val="Calibri"/>
        <family val="2"/>
        <scheme val="minor"/>
      </rPr>
      <t>negativně ovlivnit vztahy</t>
    </r>
    <r>
      <rPr>
        <sz val="10"/>
        <color rgb="FF171616"/>
        <rFont val="Calibri"/>
        <family val="2"/>
        <scheme val="minor"/>
      </rPr>
      <t xml:space="preserve"> s jinými částmi organizace, jinými organizacemi nebo vztahy s veřejností, negativní publicita bude ale omezena na </t>
    </r>
    <r>
      <rPr>
        <b/>
        <sz val="10"/>
        <color rgb="FF171616"/>
        <rFont val="Calibri"/>
        <family val="2"/>
        <scheme val="minor"/>
      </rPr>
      <t>bezprostřední okolí</t>
    </r>
    <r>
      <rPr>
        <sz val="10"/>
        <color rgb="FF171616"/>
        <rFont val="Calibri"/>
        <family val="2"/>
        <scheme val="minor"/>
      </rPr>
      <t xml:space="preserve"> a </t>
    </r>
    <r>
      <rPr>
        <b/>
        <sz val="10"/>
        <color rgb="FF171616"/>
        <rFont val="Calibri"/>
        <family val="2"/>
        <scheme val="minor"/>
      </rPr>
      <t>nebude mít dlouhé trvání</t>
    </r>
    <r>
      <rPr>
        <sz val="10"/>
        <color rgb="FF171616"/>
        <rFont val="Calibri"/>
        <family val="2"/>
        <scheme val="minor"/>
      </rPr>
      <t>. Např. pro osobní údaje - nepříjemnosti s klienty, nutnost jednání s dalšími klienty, nutnost jednání s dalšími subjekty, negativní někdy i veřejná reakce subjektů údajů apod.</t>
    </r>
  </si>
  <si>
    <r>
      <t xml:space="preserve">Může mít </t>
    </r>
    <r>
      <rPr>
        <b/>
        <sz val="10"/>
        <color rgb="FF171616"/>
        <rFont val="Calibri"/>
        <family val="2"/>
        <scheme val="minor"/>
      </rPr>
      <t>negativní vliv na spolupráci organizace</t>
    </r>
    <r>
      <rPr>
        <sz val="10"/>
        <color rgb="FF171616"/>
        <rFont val="Calibri"/>
        <family val="2"/>
        <scheme val="minor"/>
      </rPr>
      <t xml:space="preserve"> se zahraniční společností. Např. pro osobní údaje - může vyvolat nutnost jednání mezi organizací a zahraničním partnerem o charakteristikách zpracování osobních údajů.</t>
    </r>
  </si>
  <si>
    <r>
      <t xml:space="preserve">Může způsobit </t>
    </r>
    <r>
      <rPr>
        <b/>
        <sz val="10"/>
        <color rgb="FF171616"/>
        <rFont val="Calibri"/>
        <family val="2"/>
        <scheme val="minor"/>
      </rPr>
      <t>krátkodobé nepříjemnosti</t>
    </r>
    <r>
      <rPr>
        <sz val="10"/>
        <color rgb="FF171616"/>
        <rFont val="Calibri"/>
        <family val="2"/>
        <scheme val="minor"/>
      </rPr>
      <t xml:space="preserve"> při používání IS (zdržení a podráždění uživatelů, jiné zdravotní dopady na uživatele nehrozí).</t>
    </r>
  </si>
  <si>
    <r>
      <t xml:space="preserve">Může vést k </t>
    </r>
    <r>
      <rPr>
        <b/>
        <sz val="10"/>
        <color rgb="FF171616"/>
        <rFont val="Calibri"/>
        <family val="2"/>
        <scheme val="minor"/>
      </rPr>
      <t xml:space="preserve">menší újmě subjektu osobních údajů </t>
    </r>
    <r>
      <rPr>
        <sz val="10"/>
        <color rgb="FF171616"/>
        <rFont val="Calibri"/>
        <family val="2"/>
        <scheme val="minor"/>
      </rPr>
      <t>(stres, nepohodlí, drobné fyzické obtíže, nedostatek porozumění, omezení přístupu ke službám organizace nebo jiných subjektů, časové nároky spojené s řešením dopadů).</t>
    </r>
  </si>
  <si>
    <r>
      <t xml:space="preserve">Odhadovaná finanční </t>
    </r>
    <r>
      <rPr>
        <b/>
        <sz val="10"/>
        <color rgb="FF171616"/>
        <rFont val="Calibri"/>
        <family val="2"/>
        <scheme val="minor"/>
      </rPr>
      <t>újma do 5000 Kč/subjekt údajů.</t>
    </r>
  </si>
  <si>
    <r>
      <t xml:space="preserve">Může mít </t>
    </r>
    <r>
      <rPr>
        <b/>
        <sz val="10"/>
        <color rgb="FF171616"/>
        <rFont val="Calibri"/>
        <family val="2"/>
        <scheme val="minor"/>
      </rPr>
      <t xml:space="preserve">negativní dopad </t>
    </r>
    <r>
      <rPr>
        <sz val="10"/>
        <color rgb="FF171616"/>
        <rFont val="Calibri"/>
        <family val="2"/>
        <scheme val="minor"/>
      </rPr>
      <t>na skutečnosti obchodní, výrobní či technické povahy související s podnikem, které mají skutečnou nebo alespoň potenciální materiální či nemateriální hodnotu.</t>
    </r>
  </si>
  <si>
    <r>
      <t xml:space="preserve">Může zapříčinit </t>
    </r>
    <r>
      <rPr>
        <b/>
        <sz val="10"/>
        <color rgb="FF171616"/>
        <rFont val="Calibri"/>
        <family val="2"/>
        <scheme val="minor"/>
      </rPr>
      <t>porušení interních předpisů a postupů</t>
    </r>
    <r>
      <rPr>
        <sz val="10"/>
        <color rgb="FF171616"/>
        <rFont val="Calibri"/>
        <family val="2"/>
        <scheme val="minor"/>
      </rPr>
      <t>, nikoli však porušení zákonných a smluvních povinností, např. provozní důvody, nedostatek zaměstnanců.</t>
    </r>
  </si>
  <si>
    <r>
      <t xml:space="preserve">Může mít </t>
    </r>
    <r>
      <rPr>
        <b/>
        <sz val="10"/>
        <color rgb="FF171616"/>
        <rFont val="Calibri"/>
        <family val="2"/>
        <scheme val="minor"/>
      </rPr>
      <t>negativní dopad</t>
    </r>
    <r>
      <rPr>
        <sz val="10"/>
        <color rgb="FF171616"/>
        <rFont val="Calibri"/>
        <family val="2"/>
        <scheme val="minor"/>
      </rPr>
      <t xml:space="preserve"> na řídící a kontrolní činnosti organizace.</t>
    </r>
  </si>
  <si>
    <r>
      <t>Může zapříčinit rozsahem, formou nebo místem</t>
    </r>
    <r>
      <rPr>
        <b/>
        <sz val="10"/>
        <color rgb="FF171616"/>
        <rFont val="Calibri"/>
        <family val="2"/>
        <scheme val="minor"/>
      </rPr>
      <t xml:space="preserve"> omezené protesty (lokální nepokoje).</t>
    </r>
  </si>
  <si>
    <r>
      <t xml:space="preserve">Může přímo nebo nepřímo vést ke </t>
    </r>
    <r>
      <rPr>
        <b/>
        <sz val="10"/>
        <color rgb="FF171616"/>
        <rFont val="Calibri"/>
        <family val="2"/>
        <scheme val="minor"/>
      </rPr>
      <t xml:space="preserve">ztrátám mezi 0,05 % a 2 % </t>
    </r>
    <r>
      <rPr>
        <sz val="10"/>
        <color rgb="FF171616"/>
        <rFont val="Calibri"/>
        <family val="2"/>
        <scheme val="minor"/>
      </rPr>
      <t>ročního rozpočtu, popř. obratu organizace (v závislosti na typu organizace).</t>
    </r>
  </si>
  <si>
    <r>
      <t xml:space="preserve">Může způsobit </t>
    </r>
    <r>
      <rPr>
        <b/>
        <sz val="10"/>
        <rFont val="Calibri"/>
        <family val="2"/>
        <scheme val="minor"/>
      </rPr>
      <t xml:space="preserve">omezení či narušení </t>
    </r>
    <r>
      <rPr>
        <sz val="10"/>
        <rFont val="Calibri"/>
        <family val="2"/>
        <scheme val="minor"/>
      </rPr>
      <t>nezbytných nebo základních služeb pro</t>
    </r>
    <r>
      <rPr>
        <b/>
        <sz val="10"/>
        <rFont val="Calibri"/>
        <family val="2"/>
        <scheme val="minor"/>
      </rPr>
      <t xml:space="preserve"> malé množství osob,</t>
    </r>
    <r>
      <rPr>
        <sz val="10"/>
        <rFont val="Calibri"/>
        <family val="2"/>
        <scheme val="minor"/>
      </rPr>
      <t xml:space="preserve"> může způsobit </t>
    </r>
    <r>
      <rPr>
        <b/>
        <sz val="10"/>
        <rFont val="Calibri"/>
        <family val="2"/>
        <scheme val="minor"/>
      </rPr>
      <t>krátkodobý výpadek</t>
    </r>
    <r>
      <rPr>
        <sz val="10"/>
        <rFont val="Calibri"/>
        <family val="2"/>
        <scheme val="minor"/>
      </rPr>
      <t xml:space="preserve"> služeb organizace. Může způsobit méně závažné finanční ztráty.</t>
    </r>
  </si>
  <si>
    <r>
      <t xml:space="preserve">Může </t>
    </r>
    <r>
      <rPr>
        <b/>
        <sz val="10"/>
        <rFont val="Calibri"/>
        <family val="2"/>
        <scheme val="minor"/>
      </rPr>
      <t>omezit</t>
    </r>
    <r>
      <rPr>
        <sz val="10"/>
        <rFont val="Calibri"/>
        <family val="2"/>
        <scheme val="minor"/>
      </rPr>
      <t xml:space="preserve"> provádění běžných činností, </t>
    </r>
    <r>
      <rPr>
        <b/>
        <sz val="10"/>
        <rFont val="Calibri"/>
        <family val="2"/>
        <scheme val="minor"/>
      </rPr>
      <t>narušit řádné řízení nebo fungování</t>
    </r>
    <r>
      <rPr>
        <sz val="10"/>
        <rFont val="Calibri"/>
        <family val="2"/>
        <scheme val="minor"/>
      </rPr>
      <t xml:space="preserve"> části nebo celé organizace.</t>
    </r>
  </si>
  <si>
    <r>
      <t xml:space="preserve">Může </t>
    </r>
    <r>
      <rPr>
        <b/>
        <sz val="10"/>
        <color rgb="FF171616"/>
        <rFont val="Calibri"/>
        <family val="2"/>
        <scheme val="minor"/>
      </rPr>
      <t>negativně ovlivnit vztahy</t>
    </r>
    <r>
      <rPr>
        <sz val="10"/>
        <color rgb="FF171616"/>
        <rFont val="Calibri"/>
        <family val="2"/>
        <scheme val="minor"/>
      </rPr>
      <t xml:space="preserve"> s jinými organizacemi nebo veřejností, negativní publicita se ale bude týkat </t>
    </r>
    <r>
      <rPr>
        <b/>
        <sz val="10"/>
        <color rgb="FF171616"/>
        <rFont val="Calibri"/>
        <family val="2"/>
        <scheme val="minor"/>
      </rPr>
      <t>omezené zájmové skupiny nebo bude široká, avšak krátkodobá.</t>
    </r>
    <r>
      <rPr>
        <sz val="10"/>
        <color rgb="FF171616"/>
        <rFont val="Calibri"/>
        <family val="2"/>
        <scheme val="minor"/>
      </rPr>
      <t xml:space="preserve"> Např. pro osobní údaje - úbytek klientů o 10 % u organizace, krátkodobé omezení přístupu ke službám využívaným správcem, negativní, avšak krátkodobé ohlasy v médiích.</t>
    </r>
  </si>
  <si>
    <r>
      <t xml:space="preserve">Může vést k </t>
    </r>
    <r>
      <rPr>
        <b/>
        <sz val="10"/>
        <color rgb="FF171616"/>
        <rFont val="Calibri"/>
        <family val="2"/>
        <scheme val="minor"/>
      </rPr>
      <t>újmě</t>
    </r>
    <r>
      <rPr>
        <sz val="10"/>
        <color rgb="FF171616"/>
        <rFont val="Calibri"/>
        <family val="2"/>
        <scheme val="minor"/>
      </rPr>
      <t xml:space="preserve"> (ohrožení osobní bezpečnosti, svobody nebo zranění) </t>
    </r>
    <r>
      <rPr>
        <b/>
        <sz val="10"/>
        <color rgb="FF171616"/>
        <rFont val="Calibri"/>
        <family val="2"/>
        <scheme val="minor"/>
      </rPr>
      <t>jedné nebo několika osob.</t>
    </r>
  </si>
  <si>
    <r>
      <t xml:space="preserve">Může vytvářet </t>
    </r>
    <r>
      <rPr>
        <b/>
        <sz val="10"/>
        <rFont val="Calibri"/>
        <family val="2"/>
        <scheme val="minor"/>
      </rPr>
      <t>negativní obraz organizace v jednom teritoriu, popř. v jednom státě</t>
    </r>
    <r>
      <rPr>
        <sz val="10"/>
        <rFont val="Calibri"/>
        <family val="2"/>
        <scheme val="minor"/>
      </rPr>
      <t>. Např. pro osobní údaje - může vést k dočasnému omezení zahraniční participace na zpracování osobních údajů.</t>
    </r>
  </si>
  <si>
    <r>
      <t xml:space="preserve">Může </t>
    </r>
    <r>
      <rPr>
        <b/>
        <sz val="10"/>
        <rFont val="Calibri"/>
        <family val="2"/>
        <scheme val="minor"/>
      </rPr>
      <t xml:space="preserve">negativně ovlivnit výkon činnosti </t>
    </r>
    <r>
      <rPr>
        <sz val="10"/>
        <rFont val="Calibri"/>
        <family val="2"/>
        <scheme val="minor"/>
      </rPr>
      <t>interního nebo externího uživatele IS (např. zvýšené časové nároky, stres uživatelů, drobné fyzické a zdravotní obtíže uživatelů).</t>
    </r>
  </si>
  <si>
    <r>
      <t xml:space="preserve">Může vytvořit podmínky pro </t>
    </r>
    <r>
      <rPr>
        <b/>
        <sz val="10"/>
        <color rgb="FF171616"/>
        <rFont val="Calibri"/>
        <family val="2"/>
        <scheme val="minor"/>
      </rPr>
      <t xml:space="preserve">páchání trestné činnosti </t>
    </r>
    <r>
      <rPr>
        <sz val="10"/>
        <color rgb="FF171616"/>
        <rFont val="Calibri"/>
        <family val="2"/>
        <scheme val="minor"/>
      </rPr>
      <t>nebo může ztížit její vyšetřování.</t>
    </r>
  </si>
  <si>
    <r>
      <t xml:space="preserve">Může vést k </t>
    </r>
    <r>
      <rPr>
        <b/>
        <sz val="10"/>
        <color rgb="FF171616"/>
        <rFont val="Calibri"/>
        <family val="2"/>
        <scheme val="minor"/>
      </rPr>
      <t xml:space="preserve">závažné újmě subjektu osobních údajů </t>
    </r>
    <r>
      <rPr>
        <sz val="10"/>
        <color rgb="FF171616"/>
        <rFont val="Calibri"/>
        <family val="2"/>
        <scheme val="minor"/>
      </rPr>
      <t>(napadení, nepříznivý zdravotní stav, deprese, ztížené uplatnění, ekonomické znevýhodnění (černé listiny), krádež identity, předvolání vyšetřujícími orgány).</t>
    </r>
  </si>
  <si>
    <r>
      <t xml:space="preserve">Odhadovaná finanční </t>
    </r>
    <r>
      <rPr>
        <b/>
        <sz val="10"/>
        <color rgb="FF171616"/>
        <rFont val="Calibri"/>
        <family val="2"/>
        <scheme val="minor"/>
      </rPr>
      <t>újma od 5000 Kč do 50 000 Kč/subjekt údajů</t>
    </r>
    <r>
      <rPr>
        <sz val="10"/>
        <color rgb="FF171616"/>
        <rFont val="Calibri"/>
        <family val="2"/>
        <scheme val="minor"/>
      </rPr>
      <t xml:space="preserve"> (zneužití finančních prostředků subjektu údajů, poškození majetku).</t>
    </r>
  </si>
  <si>
    <r>
      <t xml:space="preserve">Může mít </t>
    </r>
    <r>
      <rPr>
        <b/>
        <sz val="10"/>
        <color rgb="FF171616"/>
        <rFont val="Calibri"/>
        <family val="2"/>
        <scheme val="minor"/>
      </rPr>
      <t>podstatný dopad</t>
    </r>
    <r>
      <rPr>
        <sz val="10"/>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</si>
  <si>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10"/>
        <color rgb="FF171616"/>
        <rFont val="Calibri"/>
        <family val="2"/>
        <scheme val="minor"/>
      </rPr>
      <t>správní nebo občanskoprávní řízení</t>
    </r>
    <r>
      <rPr>
        <sz val="10"/>
        <color rgb="FF171616"/>
        <rFont val="Calibri"/>
        <family val="2"/>
        <scheme val="minor"/>
      </rPr>
      <t xml:space="preserve"> vedoucí k pokutě nebo k náhradě škody.</t>
    </r>
  </si>
  <si>
    <r>
      <t xml:space="preserve">Může mít </t>
    </r>
    <r>
      <rPr>
        <b/>
        <sz val="10"/>
        <color rgb="FF171616"/>
        <rFont val="Calibri"/>
        <family val="2"/>
        <scheme val="minor"/>
      </rPr>
      <t>podstatný dopad</t>
    </r>
    <r>
      <rPr>
        <sz val="10"/>
        <color rgb="FF171616"/>
        <rFont val="Calibri"/>
        <family val="2"/>
        <scheme val="minor"/>
      </rPr>
      <t xml:space="preserve"> na řídicí a kontrolní činnosti organizace a zapříčinit </t>
    </r>
    <r>
      <rPr>
        <b/>
        <sz val="10"/>
        <color rgb="FF171616"/>
        <rFont val="Calibri"/>
        <family val="2"/>
        <scheme val="minor"/>
      </rPr>
      <t>dočasné zastavení chodu či podstatný zásah do fungování organizace</t>
    </r>
    <r>
      <rPr>
        <sz val="10"/>
        <color rgb="FF171616"/>
        <rFont val="Calibri"/>
        <family val="2"/>
        <scheme val="minor"/>
      </rPr>
      <t>, značné finanční ztráty související s obnovením chodu.</t>
    </r>
  </si>
  <si>
    <r>
      <t xml:space="preserve">Může zapříčinit rozsahem, formou nebo místem </t>
    </r>
    <r>
      <rPr>
        <b/>
        <sz val="10"/>
        <rFont val="Calibri"/>
        <family val="2"/>
        <scheme val="minor"/>
      </rPr>
      <t>omezené protesty na úrovni významné části správního území obce s rozšířenou působností,</t>
    </r>
    <r>
      <rPr>
        <sz val="10"/>
        <rFont val="Calibri"/>
        <family val="2"/>
        <scheme val="minor"/>
      </rPr>
      <t xml:space="preserve"> jejichž řešení si může vyžádat aktivaci krizového řízení na úrovni kraje.</t>
    </r>
  </si>
  <si>
    <r>
      <t xml:space="preserve">Může přímo nebo nepřímo vést ke </t>
    </r>
    <r>
      <rPr>
        <b/>
        <sz val="10"/>
        <color rgb="FF171616"/>
        <rFont val="Calibri"/>
        <family val="2"/>
        <scheme val="minor"/>
      </rPr>
      <t>ztrátám vyšším než 2 % a nižším či rovným 10 %</t>
    </r>
    <r>
      <rPr>
        <sz val="10"/>
        <color rgb="FF171616"/>
        <rFont val="Calibri"/>
        <family val="2"/>
        <scheme val="minor"/>
      </rPr>
      <t xml:space="preserve"> ročního rozpočtu, popř. obratu organizace (v závislosti na typu organizace).</t>
    </r>
  </si>
  <si>
    <r>
      <t xml:space="preserve">Může způsobit </t>
    </r>
    <r>
      <rPr>
        <b/>
        <sz val="10"/>
        <rFont val="Calibri"/>
        <family val="2"/>
        <scheme val="minor"/>
      </rPr>
      <t xml:space="preserve">závažné omezení či narušení </t>
    </r>
    <r>
      <rPr>
        <sz val="10"/>
        <rFont val="Calibri"/>
        <family val="2"/>
        <scheme val="minor"/>
      </rPr>
      <t xml:space="preserve">nezbytných nebo základních služeb </t>
    </r>
    <r>
      <rPr>
        <b/>
        <sz val="10"/>
        <rFont val="Calibri"/>
        <family val="2"/>
        <scheme val="minor"/>
      </rPr>
      <t>pro větší množství osob, omezení</t>
    </r>
    <r>
      <rPr>
        <sz val="10"/>
        <rFont val="Calibri"/>
        <family val="2"/>
        <scheme val="minor"/>
      </rPr>
      <t xml:space="preserve"> nebo </t>
    </r>
    <r>
      <rPr>
        <b/>
        <sz val="10"/>
        <rFont val="Calibri"/>
        <family val="2"/>
        <scheme val="minor"/>
      </rPr>
      <t>krátkodobé zastavení</t>
    </r>
    <r>
      <rPr>
        <sz val="10"/>
        <rFont val="Calibri"/>
        <family val="2"/>
        <scheme val="minor"/>
      </rPr>
      <t xml:space="preserve"> přístupu ke službám.</t>
    </r>
  </si>
  <si>
    <r>
      <t xml:space="preserve">Může způsobit </t>
    </r>
    <r>
      <rPr>
        <b/>
        <sz val="10"/>
        <rFont val="Calibri"/>
        <family val="2"/>
        <scheme val="minor"/>
      </rPr>
      <t xml:space="preserve">dočasné zastavení nebo podstatné narušení </t>
    </r>
    <r>
      <rPr>
        <sz val="10"/>
        <rFont val="Calibri"/>
        <family val="2"/>
        <scheme val="minor"/>
      </rPr>
      <t xml:space="preserve">běžných činností organizace nebo </t>
    </r>
    <r>
      <rPr>
        <b/>
        <sz val="10"/>
        <rFont val="Calibri"/>
        <family val="2"/>
        <scheme val="minor"/>
      </rPr>
      <t xml:space="preserve">poškodit </t>
    </r>
    <r>
      <rPr>
        <sz val="10"/>
        <rFont val="Calibri"/>
        <family val="2"/>
        <scheme val="minor"/>
      </rPr>
      <t>rozvoj nebo prosazování cílů a zájmů organizace.</t>
    </r>
  </si>
  <si>
    <r>
      <t xml:space="preserve">Může </t>
    </r>
    <r>
      <rPr>
        <b/>
        <sz val="10"/>
        <color rgb="FF171616"/>
        <rFont val="Calibri"/>
        <family val="2"/>
        <scheme val="minor"/>
      </rPr>
      <t>závažně ovlivnit vztahy</t>
    </r>
    <r>
      <rPr>
        <sz val="10"/>
        <color rgb="FF171616"/>
        <rFont val="Calibri"/>
        <family val="2"/>
        <scheme val="minor"/>
      </rPr>
      <t xml:space="preserve"> s jinými organizacemi nebo veřejností s následkem </t>
    </r>
    <r>
      <rPr>
        <b/>
        <sz val="10"/>
        <color rgb="FF171616"/>
        <rFont val="Calibri"/>
        <family val="2"/>
        <scheme val="minor"/>
      </rPr>
      <t>celostátní negativní publicity.</t>
    </r>
    <r>
      <rPr>
        <sz val="10"/>
        <color rgb="FF171616"/>
        <rFont val="Calibri"/>
        <family val="2"/>
        <scheme val="minor"/>
      </rPr>
      <t xml:space="preserve"> </t>
    </r>
    <r>
      <rPr>
        <b/>
        <sz val="10"/>
        <color rgb="FF171616"/>
        <rFont val="Calibri"/>
        <family val="2"/>
        <scheme val="minor"/>
      </rPr>
      <t>Např. pro osobní údaje - úbytek klientů 10-50  % u organizace, masivní negativní, avšak krátkodobé ohlasy v médiích.</t>
    </r>
  </si>
  <si>
    <r>
      <t xml:space="preserve">Může vést k </t>
    </r>
    <r>
      <rPr>
        <b/>
        <sz val="10"/>
        <color rgb="FF171616"/>
        <rFont val="Calibri"/>
        <family val="2"/>
        <scheme val="minor"/>
      </rPr>
      <t>újmě</t>
    </r>
    <r>
      <rPr>
        <sz val="10"/>
        <color rgb="FF171616"/>
        <rFont val="Calibri"/>
        <family val="2"/>
        <scheme val="minor"/>
      </rPr>
      <t xml:space="preserve"> (ohrožení osobní bezpečnosti, svobody nebo zranění) </t>
    </r>
    <r>
      <rPr>
        <b/>
        <sz val="10"/>
        <color rgb="FF171616"/>
        <rFont val="Calibri"/>
        <family val="2"/>
        <scheme val="minor"/>
      </rPr>
      <t>větší skupiny osob, nebo ohrožení na životě jednotlivců.</t>
    </r>
  </si>
  <si>
    <r>
      <t xml:space="preserve">Může vytvářet </t>
    </r>
    <r>
      <rPr>
        <b/>
        <sz val="10"/>
        <rFont val="Calibri"/>
        <family val="2"/>
        <scheme val="minor"/>
      </rPr>
      <t>negativní obraz organizace ve světě.</t>
    </r>
    <r>
      <rPr>
        <sz val="10"/>
        <rFont val="Calibri"/>
        <family val="2"/>
        <scheme val="minor"/>
      </rPr>
      <t xml:space="preserve"> Např. pro osobní údaje -  může být spojené s trvalým nebo dlouhodobým omezením participace zahraničních partnerů na zpracování osobních údajů.</t>
    </r>
  </si>
  <si>
    <r>
      <t xml:space="preserve">Může způsobit </t>
    </r>
    <r>
      <rPr>
        <b/>
        <sz val="10"/>
        <rFont val="Calibri"/>
        <family val="2"/>
        <scheme val="minor"/>
      </rPr>
      <t xml:space="preserve">závažné krátkodobé omezení výkonu činnosti </t>
    </r>
    <r>
      <rPr>
        <sz val="10"/>
        <rFont val="Calibri"/>
        <family val="2"/>
        <scheme val="minor"/>
      </rPr>
      <t>interního nebo externího uživatele IS (zhoršení zdravotního stavu uživatelů, krátkodobá pracovní neschopnost).</t>
    </r>
  </si>
  <si>
    <r>
      <t xml:space="preserve">Může vést k </t>
    </r>
    <r>
      <rPr>
        <b/>
        <sz val="10"/>
        <color rgb="FF171616"/>
        <rFont val="Calibri"/>
        <family val="2"/>
        <scheme val="minor"/>
      </rPr>
      <t xml:space="preserve">narušení vyšetřování trestné činnosti </t>
    </r>
    <r>
      <rPr>
        <sz val="10"/>
        <color rgb="FF171616"/>
        <rFont val="Calibri"/>
        <family val="2"/>
        <scheme val="minor"/>
      </rPr>
      <t>nebo soudního řízení (méně závažná kriminalita, krátkodobě, v jednotlivých případech).</t>
    </r>
  </si>
  <si>
    <r>
      <t xml:space="preserve">Může vést k </t>
    </r>
    <r>
      <rPr>
        <b/>
        <sz val="10"/>
        <color rgb="FF171616"/>
        <rFont val="Calibri"/>
        <family val="2"/>
        <scheme val="minor"/>
      </rPr>
      <t>velmi vážné újmě subjektu osobních údajů</t>
    </r>
    <r>
      <rPr>
        <sz val="10"/>
        <color rgb="FF171616"/>
        <rFont val="Calibri"/>
        <family val="2"/>
        <scheme val="minor"/>
      </rPr>
      <t>,</t>
    </r>
    <r>
      <rPr>
        <b/>
        <sz val="10"/>
        <color rgb="FF171616"/>
        <rFont val="Calibri"/>
        <family val="2"/>
        <scheme val="minor"/>
      </rPr>
      <t xml:space="preserve"> přímému ohrožení či ztrátě života</t>
    </r>
    <r>
      <rPr>
        <sz val="10"/>
        <color rgb="FF171616"/>
        <rFont val="Calibri"/>
        <family val="2"/>
        <scheme val="minor"/>
      </rPr>
      <t xml:space="preserve"> (smrt, invalidita, dlouhodobě nepříznivý zdravotní stav a pracovní neschopnost, ztráta zaměstnání, velmi ztížené uplatnění, vyloučení, omezení práv).</t>
    </r>
  </si>
  <si>
    <r>
      <t xml:space="preserve">Odhadovaná finanční </t>
    </r>
    <r>
      <rPr>
        <b/>
        <sz val="10"/>
        <color rgb="FF171616"/>
        <rFont val="Calibri"/>
        <family val="2"/>
        <scheme val="minor"/>
      </rPr>
      <t>újma od 50 000 Kč/subjekt údajů</t>
    </r>
    <r>
      <rPr>
        <sz val="10"/>
        <color rgb="FF171616"/>
        <rFont val="Calibri"/>
        <family val="2"/>
        <scheme val="minor"/>
      </rPr>
      <t xml:space="preserve"> (neschopnost splácet dluh, ztráta majetku).</t>
    </r>
  </si>
  <si>
    <r>
      <t xml:space="preserve">Může mít </t>
    </r>
    <r>
      <rPr>
        <b/>
        <sz val="10"/>
        <color rgb="FF171616"/>
        <rFont val="Calibri"/>
        <family val="2"/>
        <scheme val="minor"/>
      </rPr>
      <t>závažný dopad</t>
    </r>
    <r>
      <rPr>
        <sz val="10"/>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</si>
  <si>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10"/>
        <color rgb="FF171616"/>
        <rFont val="Calibri"/>
        <family val="2"/>
        <scheme val="minor"/>
      </rPr>
      <t>porušení právních předpisů</t>
    </r>
    <r>
      <rPr>
        <sz val="10"/>
        <color rgb="FF171616"/>
        <rFont val="Calibri"/>
        <family val="2"/>
        <scheme val="minor"/>
      </rPr>
      <t xml:space="preserve"> vedoucí k zahájení trestního stíhání.</t>
    </r>
  </si>
  <si>
    <r>
      <t>Může mít</t>
    </r>
    <r>
      <rPr>
        <b/>
        <sz val="10"/>
        <color rgb="FF171616"/>
        <rFont val="Calibri"/>
        <family val="2"/>
        <scheme val="minor"/>
      </rPr>
      <t xml:space="preserve"> závažný dopad</t>
    </r>
    <r>
      <rPr>
        <sz val="10"/>
        <color rgb="FF171616"/>
        <rFont val="Calibri"/>
        <family val="2"/>
        <scheme val="minor"/>
      </rPr>
      <t xml:space="preserve"> na řídicí a kontrolní činnosti a zapříčinit </t>
    </r>
    <r>
      <rPr>
        <b/>
        <sz val="10"/>
        <color rgb="FF171616"/>
        <rFont val="Calibri"/>
        <family val="2"/>
        <scheme val="minor"/>
      </rPr>
      <t>dlouhodobé zastavení chodu</t>
    </r>
    <r>
      <rPr>
        <sz val="10"/>
        <color rgb="FF171616"/>
        <rFont val="Calibri"/>
        <family val="2"/>
        <scheme val="minor"/>
      </rPr>
      <t xml:space="preserve"> celé organizace.</t>
    </r>
  </si>
  <si>
    <r>
      <t xml:space="preserve">Může zapříčinit </t>
    </r>
    <r>
      <rPr>
        <b/>
        <sz val="10"/>
        <rFont val="Calibri"/>
        <family val="2"/>
        <scheme val="minor"/>
      </rPr>
      <t>hromadné nepokoje,</t>
    </r>
    <r>
      <rPr>
        <sz val="10"/>
        <rFont val="Calibri"/>
        <family val="2"/>
        <scheme val="minor"/>
      </rPr>
      <t xml:space="preserve"> např. generální stávku, nebo jinak závažně narušit veřejný pořádek s celostátními dopady.</t>
    </r>
  </si>
  <si>
    <r>
      <t xml:space="preserve">Může přímo nebo nepřímo vést ke </t>
    </r>
    <r>
      <rPr>
        <b/>
        <sz val="10"/>
        <color rgb="FF171616"/>
        <rFont val="Calibri"/>
        <family val="2"/>
        <scheme val="minor"/>
      </rPr>
      <t>ztrátám přesahujícím 10 %</t>
    </r>
    <r>
      <rPr>
        <sz val="10"/>
        <color rgb="FF171616"/>
        <rFont val="Calibri"/>
        <family val="2"/>
        <scheme val="minor"/>
      </rPr>
      <t xml:space="preserve"> ročního rozpočtu, popř. obratu organizace (v závislosti na typu organizace).</t>
    </r>
  </si>
  <si>
    <r>
      <t xml:space="preserve">Může způsobit </t>
    </r>
    <r>
      <rPr>
        <b/>
        <sz val="10"/>
        <rFont val="Calibri"/>
        <family val="2"/>
        <scheme val="minor"/>
      </rPr>
      <t>rozsáhlé dlouhodobé omezení, narušení či nedostupnost</t>
    </r>
    <r>
      <rPr>
        <sz val="10"/>
        <rFont val="Calibri"/>
        <family val="2"/>
        <scheme val="minor"/>
      </rPr>
      <t xml:space="preserve"> poskytování nezbytných nebo základních služeb pro </t>
    </r>
    <r>
      <rPr>
        <b/>
        <sz val="10"/>
        <rFont val="Calibri"/>
        <family val="2"/>
        <scheme val="minor"/>
      </rPr>
      <t>větší množství osob</t>
    </r>
    <r>
      <rPr>
        <sz val="10"/>
        <rFont val="Calibri"/>
        <family val="2"/>
        <scheme val="minor"/>
      </rPr>
      <t xml:space="preserve">, </t>
    </r>
    <r>
      <rPr>
        <b/>
        <sz val="10"/>
        <rFont val="Calibri"/>
        <family val="2"/>
        <scheme val="minor"/>
      </rPr>
      <t>může způsobit újmu</t>
    </r>
    <r>
      <rPr>
        <sz val="10"/>
        <rFont val="Calibri"/>
        <family val="2"/>
        <scheme val="minor"/>
      </rPr>
      <t xml:space="preserve"> (např. soudní proces, likvidace, vznik nesplatitelného dluhu).</t>
    </r>
  </si>
  <si>
    <r>
      <t xml:space="preserve">Může způsobit </t>
    </r>
    <r>
      <rPr>
        <b/>
        <sz val="10"/>
        <rFont val="Calibri"/>
        <family val="2"/>
        <scheme val="minor"/>
      </rPr>
      <t xml:space="preserve">dlouhodobé zastavení </t>
    </r>
    <r>
      <rPr>
        <sz val="10"/>
        <rFont val="Calibri"/>
        <family val="2"/>
        <scheme val="minor"/>
      </rPr>
      <t>běžných činností organizace.</t>
    </r>
  </si>
  <si>
    <r>
      <t xml:space="preserve">Může </t>
    </r>
    <r>
      <rPr>
        <b/>
        <sz val="10"/>
        <color rgb="FF171616"/>
        <rFont val="Calibri"/>
        <family val="2"/>
        <scheme val="minor"/>
      </rPr>
      <t>závažně a dlouhodobě ovlivní vztahy</t>
    </r>
    <r>
      <rPr>
        <sz val="10"/>
        <color rgb="FF171616"/>
        <rFont val="Calibri"/>
        <family val="2"/>
        <scheme val="minor"/>
      </rPr>
      <t xml:space="preserve"> s jinými organizacemi nebo veřejností s následkem </t>
    </r>
    <r>
      <rPr>
        <b/>
        <sz val="10"/>
        <color rgb="FF171616"/>
        <rFont val="Calibri"/>
        <family val="2"/>
        <scheme val="minor"/>
      </rPr>
      <t>celostátní či nadnárodní negativní publicity,</t>
    </r>
    <r>
      <rPr>
        <sz val="10"/>
        <color rgb="FF171616"/>
        <rFont val="Calibri"/>
        <family val="2"/>
        <scheme val="minor"/>
      </rPr>
      <t xml:space="preserve"> </t>
    </r>
    <r>
      <rPr>
        <b/>
        <sz val="10"/>
        <color rgb="FF171616"/>
        <rFont val="Calibri"/>
        <family val="2"/>
        <scheme val="minor"/>
      </rPr>
      <t>s dlouhodobými účinky</t>
    </r>
    <r>
      <rPr>
        <sz val="10"/>
        <color rgb="FF171616"/>
        <rFont val="Calibri"/>
        <family val="2"/>
        <scheme val="minor"/>
      </rPr>
      <t xml:space="preserve"> a požadavky přijetí politické odpovědnosti. </t>
    </r>
    <r>
      <rPr>
        <b/>
        <sz val="10"/>
        <color rgb="FF171616"/>
        <rFont val="Calibri"/>
        <family val="2"/>
        <scheme val="minor"/>
      </rPr>
      <t>Např. pro osobní údaje - úbytek klientů nad 50 % u organizace, černé listiny, ztráta konkurenceschopnosti, masivní</t>
    </r>
    <r>
      <rPr>
        <sz val="10"/>
        <color rgb="FF171616"/>
        <rFont val="Calibri"/>
        <family val="2"/>
        <scheme val="minor"/>
      </rPr>
      <t xml:space="preserve"> </t>
    </r>
    <r>
      <rPr>
        <b/>
        <sz val="10"/>
        <color rgb="FF171616"/>
        <rFont val="Calibri"/>
        <family val="2"/>
        <scheme val="minor"/>
      </rPr>
      <t>negativní dlouhodobé ohlasy v médiích včetně zahraničních.</t>
    </r>
  </si>
  <si>
    <r>
      <t xml:space="preserve">Může vést k </t>
    </r>
    <r>
      <rPr>
        <b/>
        <sz val="10"/>
        <rFont val="Calibri"/>
        <family val="2"/>
        <scheme val="minor"/>
      </rPr>
      <t xml:space="preserve">přímému ohrožení či ztrátě života </t>
    </r>
    <r>
      <rPr>
        <sz val="10"/>
        <rFont val="Calibri"/>
        <family val="2"/>
        <scheme val="minor"/>
      </rPr>
      <t>osob.</t>
    </r>
  </si>
  <si>
    <r>
      <t xml:space="preserve">Může </t>
    </r>
    <r>
      <rPr>
        <b/>
        <sz val="10"/>
        <rFont val="Calibri"/>
        <family val="2"/>
        <scheme val="minor"/>
      </rPr>
      <t>negativně ovlivnit nebo poškodit diplomatické vztahy</t>
    </r>
    <r>
      <rPr>
        <sz val="10"/>
        <rFont val="Calibri"/>
        <family val="2"/>
        <scheme val="minor"/>
      </rPr>
      <t xml:space="preserve"> a tím způsobit nevýhodu pro zájmy </t>
    </r>
    <r>
      <rPr>
        <b/>
        <sz val="10"/>
        <rFont val="Calibri"/>
        <family val="2"/>
        <scheme val="minor"/>
      </rPr>
      <t>ČR</t>
    </r>
    <r>
      <rPr>
        <sz val="10"/>
        <rFont val="Calibri"/>
        <family val="2"/>
        <scheme val="minor"/>
      </rPr>
      <t>. Např. pro osobní údaje - dlouhodobé nebo trvalé omezení participace zahraničních subjektů nebo i států na zpracování osobních údajů.</t>
    </r>
  </si>
  <si>
    <r>
      <t xml:space="preserve">Může způsobit </t>
    </r>
    <r>
      <rPr>
        <b/>
        <sz val="10"/>
        <rFont val="Calibri"/>
        <family val="2"/>
        <scheme val="minor"/>
      </rPr>
      <t xml:space="preserve">závažné dlouhodobé omezení výkonu činnosti </t>
    </r>
    <r>
      <rPr>
        <sz val="10"/>
        <rFont val="Calibri"/>
        <family val="2"/>
        <scheme val="minor"/>
      </rPr>
      <t>interního nebo externího uživatele IS (útoky na uživatele, odchod zaměstnanců, dlouhodobá pracovní neschopnost uživatelů, úmrtí).</t>
    </r>
  </si>
  <si>
    <r>
      <t xml:space="preserve">Může vést k </t>
    </r>
    <r>
      <rPr>
        <b/>
        <sz val="10"/>
        <color rgb="FF171616"/>
        <rFont val="Calibri"/>
        <family val="2"/>
        <scheme val="minor"/>
      </rPr>
      <t xml:space="preserve">závažnému, dlouhodobému narušení schopnosti vyšetřovat trestnou činnost, </t>
    </r>
    <r>
      <rPr>
        <sz val="10"/>
        <color rgb="FF171616"/>
        <rFont val="Calibri"/>
        <family val="2"/>
        <scheme val="minor"/>
      </rPr>
      <t>popřípadě zpochybnění soudních řízení a rozhodnutí (závažná kriminalita, celkové zpochybnění systému).</t>
    </r>
  </si>
  <si>
    <t>Popis kategorie</t>
  </si>
  <si>
    <t>V této kategorii je posuzováno, jaký dopad bude mít narušení primárních aktiv přímo na subjekty údajů, tedy na jednotlivé osoby, jejichž údaje jsou v daném IS zpracovávány. Jak moc budou jednotlivé osoby po fyzické nebo psychické stránce dotčeny, když budou narušeny jejich osobní údaje.</t>
  </si>
  <si>
    <t>V této kategorii je posuzováno, jaký dopad bude mít narušení primárních aktiv přímo na subjekty údajů, tedy na jednotlivé osoby, jejichž údaje jsou v daném IS zpracovávány. Jaká finanční újma vznikne jednotlivým osobám, když budou narušeny jejich osobní údaje.</t>
  </si>
  <si>
    <t>V této kategorii je posuzováno, jaký dopad bude mít narušení primárních aktiv na ochranu obchodního tajemství organizace.</t>
  </si>
  <si>
    <t>V této kategorii je posuzováno, jaký dopad bude mít narušení primárních aktiv na plnění zákonných a smluvních povinností, kterými je organizace zavázána.</t>
  </si>
  <si>
    <t>V této kategorii je posuzováno, jaký dopad bude mít narušení primárních aktiv na vnitřní řídící a kontrolní činnosti organizace (kontrolní mechanismy organizace, její vedení, správu apod.).</t>
  </si>
  <si>
    <t>V této kategorii je posuzováno, jaký dopad bude mít narušení primárních aktiv na zajištění veřejného pořádku.</t>
  </si>
  <si>
    <t>V této kategorii je posuzováno, jak velké finanční ztráty může narušení primárních aktiv organizaci způsobit. Kategorie je relevantní zejména pro organizace generující zisk.</t>
  </si>
  <si>
    <t>V této kategorii je posuzováno, jaký dopad bude mít narušení primárních aktiv na zajišťování nezbytných nebo základních služeb.</t>
  </si>
  <si>
    <t>V této kategorii je posuzováno, jaký dopad bude mít narušení primárních aktiv na zajišťování běžných činností organizace (schopnost komunikovat v rámci organizace a mimo ni, přijímat zaměstnance apod.).</t>
  </si>
  <si>
    <t>V této kategorii je posuzováno, jak narušení primárních aktiv ovlivní důvěryhodnost (reputaci) organizace.</t>
  </si>
  <si>
    <t>V této kategorii je posuzováno, jaký dopad bude mít narušení primárních aktiv na bezpečnost a zdraví osob.</t>
  </si>
  <si>
    <t>V této kategorii je posuzováno, jak narušení primárních aktiv ovlivní mezinárodní vztahy organizace, případně také celého státu např. s EU, NATO nebo dalšími zahraničními zeměmi a mezinárodními organizací.</t>
  </si>
  <si>
    <t>V této kategorii je posuzováno, jaký dopad bude mít narušení primárních aktiv na uživatele využívající daný IS (neschopnost jeho činnosti apod.).</t>
  </si>
  <si>
    <t>V této kategorii je posuzováno, jaký dopad bude mít narušení primárních aktiv na vyšetřování trestné činnosti nebo soudního řízení.</t>
  </si>
  <si>
    <t>Příklady</t>
  </si>
  <si>
    <t>Únik osobních údajů fyzické osoby z IS (např. o zdravotním stavu apod.) a jejich následné zveřejnění na internetu.</t>
  </si>
  <si>
    <t>Neoprávněná modifikace osobních údajů fyzické osoby v IS způsobí výplatu sociálních dávek jiné fyzické osobě.</t>
  </si>
  <si>
    <t>Odcizení patentů evidovaných v IS konkurenční firmou.</t>
  </si>
  <si>
    <t>• Nemožnost vydání rozhodnutí v zákonné lhůtě z důvodu nedostupnosti IS.
• Narušení povinnosti zveřejňovat dokumenty na elektronické úřední desce, která je nepřetržitě dostupná vzdáleným přístupem.</t>
  </si>
  <si>
    <t>Neúplnost či modifikace informací potřebných pro rozhodování vedení a kontrolní činnost.</t>
  </si>
  <si>
    <r>
      <rPr>
        <sz val="9"/>
        <color rgb="FF3F3F3F"/>
        <rFont val="Calibri"/>
        <family val="2"/>
        <charset val="238"/>
      </rPr>
      <t>•</t>
    </r>
    <r>
      <rPr>
        <sz val="10.35"/>
        <color rgb="FF3F3F3F"/>
        <rFont val="Calibri"/>
        <family val="2"/>
        <charset val="238"/>
      </rPr>
      <t xml:space="preserve"> </t>
    </r>
    <r>
      <rPr>
        <sz val="9"/>
        <color rgb="FF3F3F3F"/>
        <rFont val="Calibri"/>
        <family val="2"/>
        <charset val="238"/>
        <scheme val="minor"/>
      </rPr>
      <t>Nedostupnost informací zveřejňovaných na webu organizace může vést k neinformování veřejnosti o důležitých skutečnostech (záplavy, ekologické katastrofy atd.).
• Dlouhodobá nedostupnost informací potřebných pro výplatu sociálních dávek, důchodů apod.</t>
    </r>
  </si>
  <si>
    <t>• Nedostupnost informací o fakturách na základě nedostupnosti ekonomického systému.
• Nedostupnost informací o možných obchodních příležitostech a z toho plynoucí ušlý zisk.</t>
  </si>
  <si>
    <t>Narušení všech informací, procesů a služeb vztažených směrem k hlavnímu business cíli (účelu existence) organizace (např. v případě Ministerstva pro certifikaci senzorů by se jednalo o narušení vydávání certifikací).</t>
  </si>
  <si>
    <t>• Narušení činností personálních, ekonomických, správy budov a autoparku, neschopnost přijímat datové zprávy apod.
• Neschopnost přijímat nové zaměstnance z důvodu nedostupnosti personálního systému.</t>
  </si>
  <si>
    <t>Vlivem úniku citlivých informací organizace na internet bude narušena její reputace.</t>
  </si>
  <si>
    <t>V důsledku nedostupnosti informací evidovaných v nemocničním IS není možné provést nezbytné operace a pacienti jsou ohroženi na životě.</t>
  </si>
  <si>
    <t>Únik informací, které organizace získala od zahraničních partnerů.</t>
  </si>
  <si>
    <t>Ztráta možnosti přístupu uživatele ke službě vlivem její nedostupnosti (např. při výpadku internetového bankovnictví se tento problém dotkne velkého počtu uživatelů – nemožnost zadat platební příkaz online).</t>
  </si>
  <si>
    <t>Z důvodu úniku informací v policejním IS v rámci trestního řízení bude zastaveno trestní řízení.</t>
  </si>
  <si>
    <t>ID</t>
  </si>
  <si>
    <t>Typové primární aktivum</t>
  </si>
  <si>
    <t>Název</t>
  </si>
  <si>
    <t>Kategorie</t>
  </si>
  <si>
    <t>Specifikace</t>
  </si>
  <si>
    <t>Gestor aktiva</t>
  </si>
  <si>
    <t>Garant aktiva</t>
  </si>
  <si>
    <t>Osobní údaje</t>
  </si>
  <si>
    <t>Legislativa</t>
  </si>
  <si>
    <t>Rozsah řízení KB</t>
  </si>
  <si>
    <t>Poznámka</t>
  </si>
  <si>
    <t>S1</t>
  </si>
  <si>
    <t>Služba certifikace senzorů</t>
  </si>
  <si>
    <t>služba</t>
  </si>
  <si>
    <t>Zajištění procesu certifikace a evidence senzorů</t>
  </si>
  <si>
    <t>náměstek sekce certifikací (Martin Novotný)</t>
  </si>
  <si>
    <t>ředitel odboru certifikací 1 (Jan Novák), ředitelka odboru certifikací 2 (Tereza Černá)</t>
  </si>
  <si>
    <t>ano</t>
  </si>
  <si>
    <t>Zákon o certifikaci</t>
  </si>
  <si>
    <t>P1</t>
  </si>
  <si>
    <t>Seznam certifikovaných senzorů</t>
  </si>
  <si>
    <t>informace</t>
  </si>
  <si>
    <t>Seznam všech úspěšně certifikovaných senzorů a certifikátů samotných</t>
  </si>
  <si>
    <t>ředitelka odboru podpory (Renata Malá)</t>
  </si>
  <si>
    <t>ne</t>
  </si>
  <si>
    <t>P2</t>
  </si>
  <si>
    <t>Rozhodnutí</t>
  </si>
  <si>
    <t>Výsledné rozhodnutí certifikačního procesu - negativní i pozitivní</t>
  </si>
  <si>
    <t>Zákon o certifikaci, zákon č. 500/2004 Sb., správní řád</t>
  </si>
  <si>
    <t>P3</t>
  </si>
  <si>
    <t>Žádosti, technická dokumentace</t>
  </si>
  <si>
    <t>Technická dokumentace a žádost o certifikaci, kterou zasílají jednotliví výrobci ke svým senzorům</t>
  </si>
  <si>
    <t>P4</t>
  </si>
  <si>
    <t>Informace o průběhu certifikace</t>
  </si>
  <si>
    <t>Informace o průběhu certifikace - kdo rozhodl, kdy došla žádost, průběh certifikace atd.</t>
  </si>
  <si>
    <t>S2</t>
  </si>
  <si>
    <t>Provoz dětské skupiny</t>
  </si>
  <si>
    <t>Zajištění provozu dětské skupiny pro děti zaměstnanců ministerstva</t>
  </si>
  <si>
    <t xml:space="preserve">náměstek sekce provozní (Tomáš Dvořák)  </t>
  </si>
  <si>
    <t xml:space="preserve">vedoucí odboru personálního (Anna Veselá)  </t>
  </si>
  <si>
    <t>Zákon č. 247/2014 Sb. o poskytování služby péče o dítě v dětské skupině a o změně souvisejících zákonů</t>
  </si>
  <si>
    <t>…</t>
  </si>
  <si>
    <t>Vazby mezi primárními aktivy</t>
  </si>
  <si>
    <t>Komentář</t>
  </si>
  <si>
    <t>x</t>
  </si>
  <si>
    <t>Primární aktivum S1 pracuje se všemi informacemi v agendovém systémů. Hodnoty služby certifikace senzorů jsou nejvyšší hodnoty, které byly stanoveny pro jednotlivá primární aktiva P1-P4.</t>
  </si>
  <si>
    <t>Název primárního aktiva:</t>
  </si>
  <si>
    <t>Gestor primárního aktiva:</t>
  </si>
  <si>
    <t>Garant primárního aktiva:</t>
  </si>
  <si>
    <t>Datum hodnocení:</t>
  </si>
  <si>
    <r>
      <t xml:space="preserve">Výsledné hodnocení primárního aktiva </t>
    </r>
    <r>
      <rPr>
        <sz val="10"/>
        <rFont val="Calibri"/>
        <family val="2"/>
        <charset val="238"/>
        <scheme val="minor"/>
      </rPr>
      <t>(nejvyšší hodnoty jednotlivých atributů)</t>
    </r>
  </si>
  <si>
    <t>Oblasti dopadu</t>
  </si>
  <si>
    <t>Nedostupnost 1 h</t>
  </si>
  <si>
    <t>Ochrana osobních údajů - dopady na subjekty osobních údajů</t>
  </si>
  <si>
    <t>Úrovně dopadu</t>
  </si>
  <si>
    <t>Ochrana osobních údajů - finanční újma subjektů údajů</t>
  </si>
  <si>
    <t>nerelevantní</t>
  </si>
  <si>
    <t>Zajišťování nezbytných nebo základních služeb</t>
  </si>
  <si>
    <t>Dopad na uživatele IS nebo KS</t>
  </si>
  <si>
    <r>
      <t xml:space="preserve">Komentář k dopadům 
</t>
    </r>
    <r>
      <rPr>
        <i/>
        <sz val="8"/>
        <rFont val="Calibri"/>
        <family val="2"/>
        <scheme val="minor"/>
      </rPr>
      <t>(uveďte odůvodnění k následkům narušení dostupnosti-odkdy a proč začíná mít nedostupnost negativní dopad, narušení důvěrnosti-např. porušení pravidel obecného nařízení GDPR, narušení integrity dat-např. chyba při zpracování dat agendy)</t>
    </r>
  </si>
  <si>
    <t>Hodnoty služby certifikace senzorů jsou nejvyšší hodnoty, které byly stanoveny pro jednotlivá primární aktiva P1-P4.</t>
  </si>
  <si>
    <t>Ze zákona vyplývá povinnost zveřejňovat seznam certifikovaných senzorů. Organizace jsou povinny používat pouze certifikované senzory. Je nutné dodržovat zákonné lhůty, může se stát, že bude zaměstnanec vykonávat svoji činnost na poslední chvíli, a proto vadí nedostupnost již od jednoho dne. Pokud dojde ke ztrátě pouze seznamu, jsme schopni jej obnovit, neboť máme veškeré předchozí kroky a materiály k dispozici. Informace jsou určené ke zveřejnění. Integrita informací je zásadní, i když se změní informace jen o jednom senzoru, může to způsobit velké dopady, např. vysoké ztráty dotčeného výrobce. Certifikování je hlavní činností ministerstva, pokud nebude schopno dělat celý proces, bude to výrazná komplikace. Ztráta důvěryhodnosti je spojená s neplněním zákonných a smluvních povinností - když ministerstvo není schopné plnit své povinnosti, není důvěryhodné. Narušení vnitřních řidicích a kontrolních činností nemá takové dopady jako narušení zákonných a smluvních povinností, které jsou v tomto případě klíčové. Finační ztráty souvisí s porušením zákonných a smluvních povinností - sankce za porušení. Finanční ztráty jsou totožné od 2 a více dní. V případě, že dojde k narušení bezpečnosti informací, ovlivní to malé množství osob (týká se žadatelů o certifikaci). V případě dlouhodobé nedostupnosti hrozí ztráta důvěryhodnosti ministerstva v rámci celé ČR. Stejně tak v případě narušení integrity bude negativní publicita v rámci celé ČR. V oblasti dopadu na uživatele dopady nedostupnosti narůstají s delším časovým obdobím, kdy uživatel není schopen dokončit svou práci. V případě, že dojde k pozměnění seznamu, ovlivní to uživatele tím způsobem, že mu to přidá práci - bude jej muset kontrolovat, upravit atd.</t>
  </si>
  <si>
    <t>Stejně jako u primárního aktiva P1 se dopady narušení dostupnosti odvíjí od lhůt, které je ministerstvo povinno dodržovat. V tomto případě se hodnoty ztráty odvíjí od hodnot narušení nedostupnosti, neboť jsme schopni nahradit práci, kterou bylo potřeba vykonat pro vypracování rozhodnutí a vypracovat jej znovu, ale je na to potřeba mít dostatek času. Rozhodnutí se posléze zasílají jednotlivým žadatelům o certifikaci a některá rozhodnutí by se v případě ztráty dala do systému zpětně nahrát. Rozhodnutí se odesílají individuálně co nejdříve je možné, neshromažďují a neposílají se hromadně (např. každý druhý den v 15:00). Proces se řídí správním řádem, únik informací může být potrestán pokutou, pokud by se informace z rozhodnutí dostaly na veřejnost, hrozí žaloby ze strany výrobců. Dopady narušení integrity jsou obdobné jako u primárního aktiva P1. V případě dopadu na uživatele u narušení dostupnosti jsou dopady shodné jako u porušení zákonných a smluvních povinností, uživatel se dostane ke všem podkladům, ale nemůže vydat rozhodnutí (vykonávat svoji pracovní činnost). V případě narušení integrity by uživatel musel rozhodnutí opravovat, což by stálo jeho pracovní čas. Únik dat neovlivní výkon uživatele. Finanční ztráty úzce souvisí se zákonnými a smluvními povinnostmi, stejně jako u předchozího primárního aktiva. Provoz není ovlivněn ztrátou důvěrnosti, v případně narušení integrity nebo ztráty bude potřeba data rekonstruovat. V případě nedostupnosti není možné vykonávat běžnou pracovní činnost spojenou s vydáváním rozhodnutí. Při úniku osobních informací jsou ovlivněni jednotlivci (např. jméno, příjmení kontaktní osoby).</t>
  </si>
  <si>
    <t>Většina hodnot dopadu se odvíjí ze stejných důvodů, jako u přechozích dvou primárních aktiv (P1 a P2). Největší rozdíly jsou v oblasti dopadu na uživatele, neboť podání žádosti a poskytnutí technické dokumentace senzorů je počátek procesu certifikace a pokud by uživatel neměl k těmto informacím přístup, nemohl by začít vykonnávat činnosti nutné k dokončení celého procesu. V rámci procesu certifikace je možné ze strany žadatele žádost aktualizovat/doplnit a podle množství změn je pak celý proces certifikace přiměřeně prodloužen, aby mohly být všechny nové skutečnosti dostatečně zohledněny.</t>
  </si>
  <si>
    <t>Důvody pro hodnocení tohoto primárního aktiva ve značné míře kopírují důvody uvedených u předchozích primárních aktiv (P1-P3). Nejvýraznější rozdíl je v oblasti ztráty dat a dopadu na uživatele, neboť pokud by se ztratily všechny informace o průběhu certifikace z agendového systému, přišel by uživatel o veškerou svoji práci vykonanou v rámci procesu certifikace a v nejhorším možném případě by byl nucen začít od začátku, což by s sebou neslo značnou časovou náročnost. V případě, že by informační systém nebyl dostupný, opět by uživatel nebyl schopen pracovat a naplňovat tak hlavní účel vzniku Ministerstva certifikací - tedy certifikovat senzory.</t>
  </si>
  <si>
    <t>Kategorie podpůrného aktiva</t>
  </si>
  <si>
    <t>Skupina podpůrného aktiva</t>
  </si>
  <si>
    <t>Typové podpůrné aktivum</t>
  </si>
  <si>
    <t>Popis podpůrného aktiva</t>
  </si>
  <si>
    <t>Významný dodavatel</t>
  </si>
  <si>
    <t>PO1</t>
  </si>
  <si>
    <t>Technické vybavení (HW)</t>
  </si>
  <si>
    <t>Servery</t>
  </si>
  <si>
    <t>Aplikační server (HW)</t>
  </si>
  <si>
    <t>2x standalone Server</t>
  </si>
  <si>
    <t>ředitel odboru ICT (Josef Dvořák)</t>
  </si>
  <si>
    <t>vedoucí oddělení provozu síťové infrastruktury (Aleš Pokorný)</t>
  </si>
  <si>
    <t>ano - Dodavatel B</t>
  </si>
  <si>
    <t>PO2</t>
  </si>
  <si>
    <t>Databázový server (HW)</t>
  </si>
  <si>
    <t>1x standalone Server</t>
  </si>
  <si>
    <t>PO3</t>
  </si>
  <si>
    <t>Webový server (HW)</t>
  </si>
  <si>
    <t>1x standalone Server, servery výrobce na nějž se vztahuje varování NÚKIB ze 17.12.2018</t>
  </si>
  <si>
    <t>PO4</t>
  </si>
  <si>
    <t>Programové vybavení (SW)</t>
  </si>
  <si>
    <t>Systémový SW</t>
  </si>
  <si>
    <t>Operační systém - aplikační server</t>
  </si>
  <si>
    <t>2x standalone Server, licence</t>
  </si>
  <si>
    <t>vedoucí oddělení provozu aplikační infrastruktury (Tomáš Fiala)</t>
  </si>
  <si>
    <t>PO5</t>
  </si>
  <si>
    <t>Operační systém - databázový server</t>
  </si>
  <si>
    <t>1x standalone Server, licence</t>
  </si>
  <si>
    <t>PO6</t>
  </si>
  <si>
    <t>Operační systém - webový server</t>
  </si>
  <si>
    <t>PO7</t>
  </si>
  <si>
    <t>Aplikační server (licence)</t>
  </si>
  <si>
    <t>ano - Dodavatel A</t>
  </si>
  <si>
    <t>PO8</t>
  </si>
  <si>
    <t>Databázový server (licence)</t>
  </si>
  <si>
    <t>PO9</t>
  </si>
  <si>
    <t>Webový server (licence)</t>
  </si>
  <si>
    <t>PO10</t>
  </si>
  <si>
    <t>Aplikační server (SW)</t>
  </si>
  <si>
    <t>2x standalone Server, programový kód</t>
  </si>
  <si>
    <t>PO11</t>
  </si>
  <si>
    <t>Databázový server (SW)</t>
  </si>
  <si>
    <t>1x standalone Server, programový kód</t>
  </si>
  <si>
    <t>PO12</t>
  </si>
  <si>
    <t>Webový server (SW)</t>
  </si>
  <si>
    <t>PO13</t>
  </si>
  <si>
    <t>Dodavatelé</t>
  </si>
  <si>
    <t>Významní dodavatelé</t>
  </si>
  <si>
    <t>Dodavatel A</t>
  </si>
  <si>
    <t>dodavatel má vývojové prostředí, které využívá ministerstvo jako službu, vlastní vývojové prostředí ministerstvo nemá</t>
  </si>
  <si>
    <t>kontaktní osoba, která je odpovědná za smluvní vztah s Dodavatelem A (Alžběta Tichá, oddělení provozu aplikační infrastruktury)</t>
  </si>
  <si>
    <t>PO14</t>
  </si>
  <si>
    <t>Lidské zdroje</t>
  </si>
  <si>
    <t>Uživatelé</t>
  </si>
  <si>
    <t>Uživatel - interní</t>
  </si>
  <si>
    <t>zaměstnanci ministerstva, kteří mají přístup k systému</t>
  </si>
  <si>
    <t>PO15</t>
  </si>
  <si>
    <t>Uživatel - žadatel</t>
  </si>
  <si>
    <t>žadatelé o certifikaci senzorů</t>
  </si>
  <si>
    <t>ano, musí se řídit nastavenými pravidly</t>
  </si>
  <si>
    <t>PO16</t>
  </si>
  <si>
    <t>Uživatel - veřejnost</t>
  </si>
  <si>
    <t>široká veřejnost, která chce získat informace o certifikovaných senzorech</t>
  </si>
  <si>
    <t>ne, rozsah bude končit na zobrazovacím bodě - GUI webové služby</t>
  </si>
  <si>
    <t>Pro aktivum mimo rozsah ISMS není potřeba stanovovat gestora a garanta.</t>
  </si>
  <si>
    <t>PO17</t>
  </si>
  <si>
    <t>Administrátoři</t>
  </si>
  <si>
    <t>Administrátor - interní</t>
  </si>
  <si>
    <t>interní administrátoři</t>
  </si>
  <si>
    <t>PO18</t>
  </si>
  <si>
    <t>Administrátor - externí</t>
  </si>
  <si>
    <t>externí administrátoři</t>
  </si>
  <si>
    <t>ano - Dodavatel A, Dodavatel B</t>
  </si>
  <si>
    <t>PO19</t>
  </si>
  <si>
    <t>Aplikace</t>
  </si>
  <si>
    <t>Systémová aplikace</t>
  </si>
  <si>
    <t>Autentizační a autorizační aplikace</t>
  </si>
  <si>
    <t>jedno typové aktivum, které shrnuje HW, SW, OS, aplikační SW</t>
  </si>
  <si>
    <t>PO20</t>
  </si>
  <si>
    <t>Komunikační prostředky</t>
  </si>
  <si>
    <t>Síťová zařízení</t>
  </si>
  <si>
    <t>Switch (přepínač)</t>
  </si>
  <si>
    <t>obecné síťové prostředí, jsou standardizovány aktivní prvky velkého světového výrobce
•	Typ 1. – velké L3 switche, cca 4 ks
•	Typ 2. – malé L2 switche, cca 20 ks</t>
  </si>
  <si>
    <t>PO21</t>
  </si>
  <si>
    <t>obecné síťové prostředí, jsou standardizovány aktivní prvky výrobce na nějž se vztahuje varování NÚKIB ze 17.12.2018
•	Typ 1. – velké L3 switche, cca 6 ks
•	Typ 2. – malé L2 switche, cca 30ks</t>
  </si>
  <si>
    <t>PO22</t>
  </si>
  <si>
    <t>HW firewall - vnitřní</t>
  </si>
  <si>
    <t>vnitřní firewall</t>
  </si>
  <si>
    <t>PO23</t>
  </si>
  <si>
    <t>HW firewall - perimetrový</t>
  </si>
  <si>
    <t>perimetrový firewall</t>
  </si>
  <si>
    <t>PO24</t>
  </si>
  <si>
    <t>Bezpečnostní SW</t>
  </si>
  <si>
    <t>Antivir</t>
  </si>
  <si>
    <t>prostředí windows, servery i koncová zařízení</t>
  </si>
  <si>
    <t>ano, všechny dokumenty nahrávané v pdf</t>
  </si>
  <si>
    <t>PO25</t>
  </si>
  <si>
    <t>Monitoring a správa provozu</t>
  </si>
  <si>
    <t>lokální logy různých zařízení, jednoduchý dohled, aktualizace</t>
  </si>
  <si>
    <t>ředitelka odboru bezpečnostního (Petra Horáková)</t>
  </si>
  <si>
    <t>vedoucí oddělení bezpečnosti ICT (Jiří Hrubý)</t>
  </si>
  <si>
    <t>PO26</t>
  </si>
  <si>
    <t>Objekty</t>
  </si>
  <si>
    <t>Místnosti</t>
  </si>
  <si>
    <t>Serverovna</t>
  </si>
  <si>
    <t>serverovna, rack, rozvodna</t>
  </si>
  <si>
    <t>ředitelka odboru správy majetku (Alena Veselá)</t>
  </si>
  <si>
    <t>PO27</t>
  </si>
  <si>
    <t>Areály</t>
  </si>
  <si>
    <t>Areál</t>
  </si>
  <si>
    <t>všechny budovy ministerstva</t>
  </si>
  <si>
    <t>PO28</t>
  </si>
  <si>
    <t>Kabeláž</t>
  </si>
  <si>
    <t>optika, metalická kabeláž</t>
  </si>
  <si>
    <t>PO29</t>
  </si>
  <si>
    <t>Zálohovací SW</t>
  </si>
  <si>
    <t>licenční zálohovací SW</t>
  </si>
  <si>
    <t>PO30</t>
  </si>
  <si>
    <t>Backup a obslužný server</t>
  </si>
  <si>
    <t>server, disková pole, páskové jednotky</t>
  </si>
  <si>
    <t>Individuálně přehodnocena hodnota ztráty dat. Ztráta zálohovacího hardware představuje v praxi závažnější riziko, jelikož se nejedná pouze o ztrátu nahraditelného HW, ale zároveň o ztrátu značného množství dat/informací a nedostupnost procesu zálohování do blízké budoucnosti. V případě jakékoliv jiné poruchy nebude následně možné systém obnovit.</t>
  </si>
  <si>
    <t>PO31</t>
  </si>
  <si>
    <t>Dodavatel B</t>
  </si>
  <si>
    <t>dodavatel sítí, security</t>
  </si>
  <si>
    <t>kontaktní osoba, která je odpovědná za smluvní vztah s Dodavatelem B (Adam Doležal, oddělení provozu síťové infrastruktury)</t>
  </si>
  <si>
    <t>PO32</t>
  </si>
  <si>
    <t>Dodavatel C</t>
  </si>
  <si>
    <t>dodavatel HW+OS</t>
  </si>
  <si>
    <t>kontaktní osoba, která je odpovědná za smluvní vztah s Dodavatelem C (Pavel Kříž, oddělení provozu síťové infrastruktury)</t>
  </si>
  <si>
    <t>PO33</t>
  </si>
  <si>
    <t>Zabezpečení</t>
  </si>
  <si>
    <t>Prostředky fyzické ochrany</t>
  </si>
  <si>
    <t>fyzické zabezpečení objektů</t>
  </si>
  <si>
    <t>vedoucí oddělení bezpečnosti (Ivan Procházka)</t>
  </si>
  <si>
    <t>...</t>
  </si>
  <si>
    <t>Vazby primárních a podpůrných aktiv</t>
  </si>
  <si>
    <t>Primární aktiva</t>
  </si>
  <si>
    <t>Váha vlivu na dostupnost</t>
  </si>
  <si>
    <t>Váha vlivu na ztrátu dat</t>
  </si>
  <si>
    <t>Váha vlivu na důvěrnost</t>
  </si>
  <si>
    <t>Váha vlivu na integritu</t>
  </si>
  <si>
    <t>Podpůrná aktiva</t>
  </si>
  <si>
    <t>Seznamy pro ověření dat</t>
  </si>
  <si>
    <t>Server specializovaný na provoz nějakého systému nebo aplikace.</t>
  </si>
  <si>
    <t>Slouží jako úložiště strukturovaných dat (databází), které umožňuje provádět vyhledávání ve více databázích.</t>
  </si>
  <si>
    <t>Server sloužící k zálohování a obnově dat.</t>
  </si>
  <si>
    <t>Server, který zprostředkovává komunikaci s uživateli a prezentuje výsledky, statistiky atp.</t>
  </si>
  <si>
    <t>Optická a metalická kabeláž.</t>
  </si>
  <si>
    <t>Hardwarové zařízení pro ochranu vnitřní sítě, uživatelů a aktiv.</t>
  </si>
  <si>
    <t>Hardwarové zařízení pro ochranu perimetru sítě, uživatelů a aktiv.</t>
  </si>
  <si>
    <t>Spojuje dvě a více zařízení v rámci jednoho nebo více segmentů sítě, odděluje síťový provoz.</t>
  </si>
  <si>
    <t>Základní programové vybavení počítače, které zajišťuje komunikaci uživatele počítače s hardware.</t>
  </si>
  <si>
    <t>Databáze využívané různými aplikačními moduly.</t>
  </si>
  <si>
    <t>Licence potřebné k chodu databázového prostředí.</t>
  </si>
  <si>
    <t>Softwarový server zajišťující provoz webového prostředí, resp. portálů.</t>
  </si>
  <si>
    <t>Licence potřebné k zajištění chodu webového prostředí.</t>
  </si>
  <si>
    <t>Vývojové prostředí - SW</t>
  </si>
  <si>
    <t>SW pro vývoj, nachází se u dodavatele.</t>
  </si>
  <si>
    <t>Nástroje zajišťující správu a monitorování chodu IS.</t>
  </si>
  <si>
    <t>Softwarový server zajišťující chod aplikací.</t>
  </si>
  <si>
    <t>Licence potřebné k zajištění chodu aplikací.</t>
  </si>
  <si>
    <t>Software, který má účinně zabraňovat a důsledně eliminovat výskyt škodlivého malware a dalších různých typů velmi nebezpečných zhoubných počítačových virů.</t>
  </si>
  <si>
    <t>Software pro správu datových uložišť za účelem zálohování a backup.</t>
  </si>
  <si>
    <t>Vymezená část území tvořící geografický, správní aj. celek, který může zahrnovat více budov a prostor mezi nimi.</t>
  </si>
  <si>
    <t>Prostor, který je ohraničen stěnami, podlahou a stropem a je součástí budovy, ve které jsou umístěny servery.</t>
  </si>
  <si>
    <t>Prostředky fyzické bezpečnosti, např. kamery, zámky, turnikety atd.</t>
  </si>
  <si>
    <t>Koncoví uživatelé služeb - vlastní zaměstnanci.</t>
  </si>
  <si>
    <t>Koncoví uživatelé služeb - externí žadatelé o certifikaci.</t>
  </si>
  <si>
    <t>Koncoví uživatelé služeb -  veřejnost, která nahlíží na seznam schválených senzorů.</t>
  </si>
  <si>
    <t xml:space="preserve">Jedná se o zaměstnance zabývající se provozem a údržbou informačního systému. Aby mohli plnit své každodenní úkoly, mohou mít zvláštní přístupová práva k informačnímu systému. </t>
  </si>
  <si>
    <t>Zaměstnaneci dodavatele zabývající se provozem a údržbou informačního systému. Aby mohli plnit své každodenní úkoly, mohou mít zvláštní přístupová práva k informačnímu systému.</t>
  </si>
  <si>
    <t>Typové aktivum zahrnující HW, SW, OS a aplikační SW.</t>
  </si>
  <si>
    <t>Subjekt poskytující plnění, které je významné z hlediska zajištění KB regulované služby.</t>
  </si>
  <si>
    <t>Subjekt dodává koncová zařízení (HW, SW), včetně zajištění podpory.</t>
  </si>
  <si>
    <t>Hodnoty podpůrných aktiv podle váhy vlivu</t>
  </si>
  <si>
    <t>Maximální hodnota podpůrného aktiva</t>
  </si>
  <si>
    <t>Typové zranitelnosti</t>
  </si>
  <si>
    <t>Označení</t>
  </si>
  <si>
    <t>Příklady zranitelností</t>
  </si>
  <si>
    <t>Externí systémy a služby</t>
  </si>
  <si>
    <t>Nedostatečná údržba aktiv</t>
  </si>
  <si>
    <t>1) Proces pro správu a řízení technických zranitelností není zdokumentován ani plně zaveden do praxe. Není používán nástroj pro řízení technických zranitelností. Není nasazena technologie pro skenování zranitelností.
2) Stává se, že seznam ICT komponent nově zaváděné techniky není kompletní, v organizaci se vyskytuje neevidovaný ICT HW. V případě krádeže je HW administrativně nedohledatelný.
3) Nedostatečná dokumentace interní sítě.
4) Pro testování jsou používaná produkční data.
5) Nejsou stanoveny priority obnovy informačních systémů ze zálohy. 
6) Neprobíhá profylaxe a údržba .
7) Jsou vydávány aktualizace, ale nejsou aplikovány do provozního prostředí.
8) Neprobíhá pravidelné čištění skladových prostor, hromadí se hořlavý materiál.
9) Servery jsou zanášeny prachem a nejsou pravidelně čištěny.
10) Informace popsané v dokumentaci nejsou pravidelně aktualizovány.
11) Aktualizace nejsou dostatečně testovány před nasazením do produkčního prostředí.
12) Nejsou odstraňovány nedostatky identifikované v průběhu skenování zranitelností nebo penetračního testování.</t>
  </si>
  <si>
    <t>Zastaralost aktiv</t>
  </si>
  <si>
    <t>1) Jsou provozovány zastaralé nebo nepodporované operační systémy.
2) Nejsou vydávány aktualizace. 
3) Je používán zastaralý router.
4) Zastaralá serverovna nesplňující aktuální předpisy a normy.
5) Jsou používány zastaralé kryptografické algoritmy.
6) Není prováděno pravidelné přezkoumání používaných kryptografických algoritmů.</t>
  </si>
  <si>
    <t>Nedostatečná ochrana perimetru</t>
  </si>
  <si>
    <t>1) Není implementovaná ochrana proti Web application útokům na externí služby ani pro interní služby.
2) Není aplikován hardening serverů, zejména těch vystavených do internetu.
3) Externí Firewall není zapojen v clusteru.
4) Nedostatečné fyzické zabezpečení objektů a lokalit.
5) Routery mají nastaveno defaultní jméno a heslo pro přístup do administrátorského rozhraní.
6) Vstup do objektu je umožněn komukoliv bez prověření jeho totožnosti, účelu návštěvy atd.
7) Absence ostrahy/dozoru u vstupu atd.</t>
  </si>
  <si>
    <t>Nedostatečné bezpečnostní povědomí uživatelů, administrátorů, osob zastávající bezpečnostní role, dodavatelů a vrcholového vedení</t>
  </si>
  <si>
    <t>1) Nedostatečné vzdělávání běžných uživatelů ICT v oblasti bezpečnosti informací.
2) Nedostatečné ověřování znalostí běžných uživatelů ICT v oblasti bezpečnosti informací. Není prováděno testování formou phishingových kampaní a dalších metod sociálního inženýrství.
3) Absence vzdělávacích programů pro administrátory a bezpečnostní techniky.
4) Dodavatelé nejsou poučeni o svých právech a povinnostech.
5) Bezpečnostní role pravidelně neabsolvují odborná školení.
6) Zaměstnanci nejsou proškoleni o tom, že nesmí do objektu pouštět neautorizované osoby (např. není ověřena identita pracovníka dodavatele a účel jeho návštěvy). 
7) Zaměstnanci nejsou poučeni o pravidlech ochrany aktiv (např. klasifikace informací, pravidla pro sdílení informací atd.).
8) Zaměstnanci nejsou poučení o způsobech zacházení se zaměstnaneckou kartou (např. nenechávat kartu volně ležet bez dozoru).
9) Zaměstnanci nejsou školeni o způsobech odhalování pochybení, nevhodných nebo závadných způsobů chování.</t>
  </si>
  <si>
    <t>Nedostatečné zálohování</t>
  </si>
  <si>
    <t>1)Nepravidelné zálohování. 
2)Nedostatečná ochrana záloh.
3)Nedostatečné testováníobnovy záloh.
4)Zálohy jsou uložené na stejném fyzickém nebo virtuálním místě, jako originální data.</t>
  </si>
  <si>
    <t>Nevhodné nastavení přístupových oprávnění</t>
  </si>
  <si>
    <t>1) Některá ICT zařízení nemají od výrobce přístup chráněný heslem (defaultně).
2) Není nastavena jednotná politika hesel jak v rámci domény, tak na jednotlivých IS.
3) Neprobíhá pravidelné přezkoumávání přístupových práv jak uživatelů, tak administrátorů.
4) Při přihlašování do IS neprobíhá autentizace uživatelů přes centrální správu uživatelů (AD). IS mají svou vlastní DB uživatelů.
5) Není implementován centrální Systém řízení identit (IDM).
6) Nedostatečně fyzicky zabezpečené vstupy do serverovny.
7) Absence rozdělení odpovědných rolí a jim přidružených oprávnění - všichni mají přístup všude (porušená či ignorovaná zásada "need to know").
8) Není aplikována metoda minimálních oprávnění (least privlidge principle).</t>
  </si>
  <si>
    <t xml:space="preserve">Nedostatečné postupy a procesy pro detekování kybernetických bezpečnostních událostí a identifikování kybernetických bezpečnostních incidentů </t>
  </si>
  <si>
    <t>1)Nedostatečné školení zaměstnanců.
2)Chybějící nebo neaktuální bezpečnostní politiky v rámci řízení KBI a KBU.
3) Nejednoznačné stanovení pravomocí a odpovědností.</t>
  </si>
  <si>
    <t xml:space="preserve">Nedostatečné monitorování činnosti uživatelů a administrátorů a neschopnost odhalit činnost, která může mít vliv na bezpečnost regulované služby </t>
  </si>
  <si>
    <t>1) Neexistuje dohled nad aktivitami privilegovaných (administrátorských) účtů.
2) Nejednotná úroveň logování uživatelských aktivit u jednotlivých informačních systémů, není prováděno pravidelné vyhodnocování logů. 
3) Nejsou vyhodnocovány informace ze síťových sond.
4) Záznamy z kamerového systému nejsou ukládány.
5) Vedoucí pracovník nekontroluje dodržování nastavených pravidel podřízenými.
6) Záznamy z kamerového systému neexistují či nejsou ukládány.</t>
  </si>
  <si>
    <t>Nedostatečné stanovení bezpečnostních pravidel a postupů, nepřesné nebo nejednoznačné vymezení práv a povinností uživatelů, administrátorů, osob zastávající bezpečnostní role, dodavatelů a vrcholového vedení</t>
  </si>
  <si>
    <t>1) Bezpečnostní politiky nejsou vytvořeny v dostatečném rozsahu.
2) Neexistuje Incident management dokumentace.
3) Není dokumentovaná odpovědnost a role za řízení bezpečnosti informací.
4) Nedochází k systematickému a jednotnému řízení aktiv a rizik.
5) MKB není součástí všech akvizičních procesů ICT. MKB se nevyjadřuje k bezpečnostním požadavkům na nové technologie nebo při obměně stávajících technologií. 
6) Nedostatečné řízení dodavatelů, ve smlouvách nejsou stanoveny požadavky na bezpečnost, ve smlouvách absentují informace a požadavky na připojení do sítí (topologie infrastruktury, datové rozvaděče, způsob zapojení apod.). 
7) Nejsou nastavena pravidla pro změny defaultních hesel na zařízeních.
8) Neexistují pravidla pro vzdálenou práci a pro BYOD.
9) Nejsou nastavena bezpečnostní pravidla, která musí být zohledněna při zpracování veřejných zakázek.
10) Nejsou nastaveny závazné postupy při identifikaci negativních bezpečnostních jevů, KBU, KBI od formy jejich hlášení, postupech řešení, seznamu zainteresovaných řešitelů a vyhodnocení těchto jevů a následného přezkoumání.
11) Staré smlouvy nezahrnují požadavky na bezpečnost nebo jen částečně.
12) Neexistuje bezpečnostní provozní příručka k IS.
13) Není nastavena forma hlášení a řešení bezpečnostních událostí a incidentů ke správci IS od dodavatele.</t>
  </si>
  <si>
    <t>Nedostatečná ochrana aktiv</t>
  </si>
  <si>
    <t>1) Nejsou stanoveni garanti aktiv, nedošlo k jejich jmenování a neznají své povinnosti.
2) Není zavedena klasifikace aktiv (informací).
3) Není zdokumentován ani zaveden proces pro správu a likvidaci výměnných médií. Není vedena jejich evidence.
4) Není zaveden standard pro šifrování e-mailové komunikace (externí i interní).
5) Média (např. s interní dokumentací) nejsou při vložení do prostředků organizace nijak omezována ani skenována antivirovým řešením.
6) Nedostatečně technicky zajištěna ochrana citlivých informací. Není nasazeno DLP řešení.
7) Organizační opatření nejsou zavedena do praxe. Procesy nastaveny pouze formálně v dokumentaci.
8) Nedostatečná konfigurace ICT aktiv (servery, komunikační prvky, databáze, apod.)
9) Nedostatečně zdokumentovaná kabeláž.
10) Nedostatečná ochrana koncových zařízení (endpoint security)(vč. antiviru).
11) Slabá ochrana před vnějšími vlivy.
12) Minimální ochrana před útoky zvenčí - organizovanou skupinou, osamocenými hackery atd.</t>
  </si>
  <si>
    <t>Nevhodně navržená bezpečná architektura</t>
  </si>
  <si>
    <t>1) Nižší úroveň vysoké dostupnosti z důvodu přepínání celých větví a nejen zařízení, které vypadne.
2) Uživatelský segment není od DMZ odstíněn pomocí interního FW.
3) VLAN jsou zakončeny na core switchi, což ztěžuje management prostupů mezi VLAN.
4) Na serverech není instalován FW.
5) Není používáno nastavení DNSSEC.
6) DMZ je na stejných fyzických serverech jako interní servery. Je oddělena pouze síťově na úrovni VLAN.
7) Nedostatečná segmentace sítě.
8) Nejsou definovány ACL.</t>
  </si>
  <si>
    <t>Nedostatečná míra nezávislé kontroly</t>
  </si>
  <si>
    <t>1) Neprobíhá pravidelný interní audit.
2) Neprobíhá pravidelný externí audit.
3) Neprobíhá penetrační testování.
4) Neprobíhá skenování zranitelností.
5) Neadekvátní kontrola změn.
6) Neprobíhají zákaznické audity u dodavatele.</t>
  </si>
  <si>
    <t>Neschopnost včasného odhalení pochybení ze strany uživatelů, administrátorů, osob zastávajících bezpečností role, dodavatelů a vrcholného vedení</t>
  </si>
  <si>
    <t>1)Nedostatečné školení, uživatelů, administrátorů, bezpečnostních rolí, dodavatelů a vrcholného vedení.
2)Nedostatečná kontrola dodavatelů.
3) Špatné nastavení pravidel a politik technických aktiv.
4) Absence programového vybavení pro detekci.</t>
  </si>
  <si>
    <t>Nedostatek zaměstnanců s potřebnou odbornou úrovní znalostí</t>
  </si>
  <si>
    <t>1) Nedostatek kvalifikovaných zájemců o práci v informačních a komunikačních technologií.
2) Nedostatek zaměstnanců způsobený hromadnou nemocí, karanténou.</t>
  </si>
  <si>
    <t>Umístění aktiva mimo fyzickou kontrolu (například na území cizího státu)</t>
  </si>
  <si>
    <t>1)Nedostatečná fyzická bezpečnost.
2) Umístění v cizím státě může podléhat jiným právním a regulačním požadavkům.
3) Nedostatečné monitorování technických aktiv.
4) Nedostatečná kontrola přístupu k aktivům.</t>
  </si>
  <si>
    <t xml:space="preserve">Umístění aktiva na území státu o jehož právním prostředí nemá povinná osoba dostatečné povědomí </t>
  </si>
  <si>
    <t xml:space="preserve">Z16:Umístění aktiva na území státu o jehož právním prostředí nemá povinná osoba dostatečné povědomí </t>
  </si>
  <si>
    <t>1) Neoprávněný přístup k citlivým informacím nebo jejich zneužití v zemi s nejasnými zákony o ochraně dat.</t>
  </si>
  <si>
    <t xml:space="preserve">Zranitelnosti odhalené při skenování zranitelností a penetračním testování </t>
  </si>
  <si>
    <t>Z17: Zranitelnosti odhalené při skenování zranitelností a penetračním testování</t>
  </si>
  <si>
    <t>1) Nezabezpečené řízení komunikace.
2) Zastaralý software.
3) Slabá hesla uživatelů.
4) Nešifrovaná komunikace.
5) Nepodporovaná technická aktiva.</t>
  </si>
  <si>
    <t>Typové hrozby</t>
  </si>
  <si>
    <t>Příklady hrozeb</t>
  </si>
  <si>
    <t>Vektor útoku</t>
  </si>
  <si>
    <t>Je relevantní varování NÚKIB ze dne 17. prosince 2018?</t>
  </si>
  <si>
    <t>Dův.
(C)</t>
  </si>
  <si>
    <t>Int.
(I)</t>
  </si>
  <si>
    <t>Dost.
(A)</t>
  </si>
  <si>
    <t>Porušení bezpečnostní politiky, provedení neoprávněných činností, zneužití oprávnění ze strany uživatelů a administrátorů, osob zastavajicích bezpečnostní role, dodavatelů a vrcholného vedení</t>
  </si>
  <si>
    <t>1)Zaměstnanec nedodrží interní předpisy organizace.
2) Nedodržení zákonných předpisů dopadajících na organizaci.
3) Zaměstnanec nebo dodavatel záměrně poruší bezpečnostní politiku organizace.
4) Zaměstnanec nebo dodavatel záměrně eskaluje svá oprávnění.
5) Zaměstnanec nebo dodavatel do infrastruktury organizace připojí neschválený HW.
6) Zaměstnanec (vývojář) provede neoprávněné změny v aplikačním kódu a jiné změny vyvíjeného SW.
7) Zaměstnanec se seznámí s informacemi, které pro něj nebyly určeny.
8) Zaměstnanec sdílí informace s osobami, pro které nebyly určeny.</t>
  </si>
  <si>
    <t>Interní/Externí</t>
  </si>
  <si>
    <t>NE</t>
  </si>
  <si>
    <t>Poškození nebo selhání technického nebo programového vybavení</t>
  </si>
  <si>
    <t>1) Náhodné přetížení HW serveru, sítě, koncové stanice.
2) Nedostupnost záloh.
3) Selhání HW zařízení (klimatizace, server, diskové pole).
4) Selhání operačního systému.
5) Zaplavení nebo požár serverovny.
6) Živelná pohroma – záplavy, tornádo, zemětřesení apod.</t>
  </si>
  <si>
    <t>Vyšší moc/Externí</t>
  </si>
  <si>
    <t>ANO</t>
  </si>
  <si>
    <t xml:space="preserve">Zneužití identity </t>
  </si>
  <si>
    <t>1) Útočník se snaží o prolomení (hádání) hesel.
2) Útočník se snaží prolomit zabezpečení bezdrátové Wi-Fi sítě.
3) Útočník se snaží do organizace proniknout z guest Wi-Fi sítě.
4) Cílený kybernetický útok (hacking) - pokus o krádež identity prostřednictvím SQL Injection, XSS, session hijacking apod.
5) Útočník zneužije fyzickou přístupovou kartu.
6) Útočník odcizí heslo doménového administrátora/privátní klíče k PKI.
7) Útočník zneužije důvěru zaměstnance a donutí jej jednat ve svůj prospěch.
8) Zaměstnanec zneužije přístupové údaje/kartu jiného zaměstnance.</t>
  </si>
  <si>
    <t>Užívání programového vybavení v rozporu s licenčními podmínkami</t>
  </si>
  <si>
    <t>1) Zaměstnanec instaluje nepovolený SW na uživatelskou stanici.
2) Porušení licenčních podmínek SW.
3) Užívání pirátských kopií, falšování licencí.
4) Stahování programů z nezabezpečených a neoficiálních serverů.</t>
  </si>
  <si>
    <t>Interní</t>
  </si>
  <si>
    <t xml:space="preserve">Škodlivý kód (například viry, spyware, trojské koně) </t>
  </si>
  <si>
    <t>1) Zaměstnanec infikuje pracovní stanici škodlivým kódem při práci (např. stažení přílohy, vyhledávání na internetu apod.).
2) Zaměstnanec infikuje počítačovou síť vložením infikovaného vyměnitelného zařízení či datových nosičů (USB disk, CD, DVD).
3) Napadení plošně šířeným malware.</t>
  </si>
  <si>
    <t>Narušení fyzické bezpečnosti</t>
  </si>
  <si>
    <t>1) Zaměstnanec zneužije fyzické přístupy do lokalit organizace po ukončení pracovního poměru.
2) Zaměstnanec zpřístupní neoprávněné osobě zabezpečené prostory (serverovny, rozvodna, archiv apod.).
3) Teroristický útok.
4) Útočník se snaží fyzicky proniknout do organizace – destruktivní/nedestruktivní metody (např. odvrtání zámku, otevření zámku pomocí šperháků, přeřezání mříží, rozbití oken apod.).</t>
  </si>
  <si>
    <t>Přerušení poskytování služeb elektronických komunikací, satelitních služeb nebo dodávek elektrické energie nebo jiných důležitých služeb</t>
  </si>
  <si>
    <t>1) Selhání dodávky elektrické energie, konektivity nebo jiných důležitých služeb pro provoz ICT.
2) Krátkodobé přerušení dodávek elektrické energie.</t>
  </si>
  <si>
    <t>Externí/Vyšší moc</t>
  </si>
  <si>
    <t>Narušení dostupnosti primárních nebo podpůrných aktiv umístěných mimo území České republiky</t>
  </si>
  <si>
    <t>H8: Narušení dostupnosti primárních nebo podpůrných aktiv umístěných mimo území České republiky</t>
  </si>
  <si>
    <t>1)Zavedení nových zákonu o ochraně dat nebo omezení určitých technologií. 
2)Přírodní katastrofa (např. zemětřesení), která zasáhne serverové technologie nebo datová centra umístěna mimo území České republiky.</t>
  </si>
  <si>
    <t xml:space="preserve">Zneužití nebo neoprávněná modifikace informací </t>
  </si>
  <si>
    <t>1) Útočník získá přístup k aplikaci/systému.
2) Administrátor provede neoprávněnou změnu v nastavení SW.
3) Útočník v databázi pozmění data.
4) Útočník získá přístup k datům v databázi a využije je k zacílení svých dalších útoků.
5) Neautorizované spouštění řídicích síťových služeb.</t>
  </si>
  <si>
    <t>Ztráta, odcizení nebo poškození aktiva</t>
  </si>
  <si>
    <t>1) Zaměstnanec odcizí nebo smaže data nebo informace.
2) Útočník odcizí přenosné zařízení (notebook/mobilní telefon) či listinné dokumenty s daty nebo informacemi mimo prostory organizace (např. z auta, v restauraci apod.).
3) Útočník odcizí aktivum (notebook, mobilní telefon, klasifikované listinné dokumenty) z lokalit organizace.
4) Neoprávněná osoba přečte citlivé volně ležící dokumenty nebo vyhozené do koše, přečte citlivá data z obrazovky /stolu, ke kterým by se neměl dostat nebo přečte dokumenty z tiskárny.
5) Zaměstnanec si neoprávněně ponechá aktiva po ukončení pracovního poměru.</t>
  </si>
  <si>
    <t>Nedodržení smluvního závazku ze strany dodavatele</t>
  </si>
  <si>
    <t>1) Nedodržení pokynů organizace zaměstnanci dodavatele.
2) Nedodržování bezpečnostních opatření při vzdáleném přístupu přes VPN, RDP.
3) Únik nebo zneužití informací dodavatelem dodávek/služeb a porušení NDA.
4) Výpadek služby dodavatele.
5) Poškození aktiva při dodávce.
6) Dodavatel poruší nastavená SLA ve smlouvě.
7) Dodavatel přestane zajišťovat nasmlouvanou podporu HW a SW.
8) Dodavatel přestane dodávat nasmlouvané služby.
9) Dodavatel nedodává služby v požadované kvalitě a rozsahu.</t>
  </si>
  <si>
    <t>Externí</t>
  </si>
  <si>
    <t>Pochybení ze strany uživatelů, administrátorů, osob zastávajících bezpečnostní role, dodavatelů a vrcholného vedení</t>
  </si>
  <si>
    <t>1) Nezodpovědné chování při práci s e-mailem a při výměně informací s třetí stranou.
2) Sdílení citlivých dat na veřejných úložištích (Cloud).
3) Nákup nebo akvizice ICT prostředků pouze na základě ekonomické výhodnosti.
4) Nákup nevhodného zařízení s nedostatečnými funkcionalitami (např. nedostatečné šifrování přenosu dat / informací (plain text) nebo využívání nezabezpečených síťových protokolů).
5) Nedostatečné finanční zdroje.
6) Neúmyslně poškodí aktivum.
7) Opomenutí uzamknutí pracovní stanice při odchodu z kanceláře.
8) Narušení provozu chybami administrátorů.
9) Neadekvátní konfigurace aktivních síťových komponentů.
10) Nezákonné zpracování dat (vč. osobních údajů).</t>
  </si>
  <si>
    <t>Zneužití vnitřních prostředků, sabotáž</t>
  </si>
  <si>
    <t>1) Vydírání zaměstnanců za účelem ohrožení aktiv organizace.
2) Zničení/poškození chráněné lokality vandalismem.
3) Působení kryptominerů na serverech organizace.
4) Zaměstnanci sledují nebo stahují nepovolený obsah.</t>
  </si>
  <si>
    <t>Dlouhodobé přerušení poskytování služeb elektronických komunikací, dodávky elektrické energie nebo jiných důležitých služeb</t>
  </si>
  <si>
    <t>1) Útoční se snaží o zablokování účtu.
2) Úmyslné přetížení HW servery, sítě, koncové stanice, zahlcením DOS, DDOS útokem.
3) Živelné pohromy (např. vichřice, popadané stromy na elektrickém vedení) a pandemická situace.
4) Překopnuté kabely.
5) Zničení rozvodů elektrické energie.</t>
  </si>
  <si>
    <t>Zaměstnanci s nedostatečnou odbornou úrovní znalostí</t>
  </si>
  <si>
    <t>1)Zaměstnanec neidentifikuje podvodné jednání. 
2) Zaměstnanec neabsolvuje potřebná odborná školení.
3) Nedostatečné finanční zdroje pro zabezpečení lidských zdrojů.</t>
  </si>
  <si>
    <t xml:space="preserve">Cílený kybernetický útok pomocí sociálního inženýrství, použití špionážních technik </t>
  </si>
  <si>
    <t>1) Útočník využije technik sociálního inženýrství (včetně spear-phisingu) k získání přístupu do systému nebo do prostor organizace, využívá metod OSINT pro sběr informací o zaměstnancích a fungování organizace.
2) Útočník si vytvoří vlastní bezdrátovou síť, na které odchytává přístupové údaje uživatelů.
3) Zaměstnanec dodavatele provede útok (vzdáleně, interně) za účelem znepřístupnění služby.
4) Útočník fyzicky odezírá informace z obrazovky monitoru.
5) Útočník fyzicky odposlouchává citlivé rozhovory a jednání.
6) Zneužití nedostatků v kódu.
7) Cílené hrozby na organizaci (APT - Advanced Persistent Threat).
8) Instalace škodlivého kódu na uživatelské stanice útočníkem.
9) Útočník se snaží zašifrovat data pomocí ransomware.</t>
  </si>
  <si>
    <t>Zneužití vyměnitelných technických nosičů dat</t>
  </si>
  <si>
    <t>1) Útočník obnoví data ze zničených, poškozených nebo vadných disků.
2) Zaměstnanci ztratí vyměnitelné nosiče dat/jsou jim odcizeny apod.</t>
  </si>
  <si>
    <t>Napadení (odposlech, modifikace, podvržení) elektronické komunikace, satelitních služeb nebo jiných důležitých služeb</t>
  </si>
  <si>
    <t>1) Zaměstnanec nebo útočník se snaží proniknout do provozních systémů (nebo systémů s osobními údaji) - hacking,  webové útoky - SQL Injection, Cross site scripting, Data tampering - MITM (nechráněná komunikace mezi zařízením a serverem umožní neoprávněnou manipulaci s informacemi.
2) Útočník změní čas na serveru/koncové stanici, aby zamaskoval stopy.
3) Zaměstnanec nebo útočník odposlouchává nestíněné kabely/serverovnu.
4) Útoční zachycuje (interní/externí serverovou) komunikaci (např. e-mail).
5) Zaměstnanec nebo útočník přesměrovává komunikaci.</t>
  </si>
  <si>
    <t>Závislost na dodavateli</t>
  </si>
  <si>
    <t>1)Výpadek u dodavatele způsobí nedostupnost poskytovaných služeb organizace a narušení provozu. 
2) Dodavatel náhle zvýší cenu za své služby nebo produkty. 
3) Monopol dodavatele.
4) Změna vlastnické struktury.
5) Špatné stanovení smluvních podmínek (vlastnictví zdrojového kódu).</t>
  </si>
  <si>
    <t>Zneužití státní moci pro přístup k aktivům</t>
  </si>
  <si>
    <t>1)Státní orgán zabaví technická aktiva, nebo jiné fyzické vybavení organizace v rámci vyšetřování. 2) Neoprávněný přístup k citlivým informacím</t>
  </si>
  <si>
    <t>Zpřístupnění nebo předání aktiv na základě žádosti státu</t>
  </si>
  <si>
    <t>1)Státní orgány si vyžádají přístup k datům, které má organizace uložené na svých technických aktivech v rámci vyšetřování.
2)Státní orgány zavedou zákon nebo regulaci, která omezuje přístup k určitým technologiím, které organizace využívá.</t>
  </si>
  <si>
    <t>Hrozby</t>
  </si>
  <si>
    <t>Zranitelnosti</t>
  </si>
  <si>
    <t>Porušení bezpečnostní politiky, provedení neoprávněných činností, zneužití oprávnění ze strany uživatelů, administrátorů, osob zastávajících bezpečnostní role, dodavatelů a vrcholové vedení</t>
  </si>
  <si>
    <t>Zneužití identity</t>
  </si>
  <si>
    <t xml:space="preserve">Škodlivý kód </t>
  </si>
  <si>
    <t>Narušení dostupnosti primárních a podpůrných aktiv umístěných mimo území České Republiky</t>
  </si>
  <si>
    <t>Zneužití nebo neoprávněná modifikace informací</t>
  </si>
  <si>
    <t>Pochybení ze strany uživatelů, administrátorů, osob zastávající bezpečnostní role, dodavatelů a vrcholného vedení</t>
  </si>
  <si>
    <t>Dlouhodobé přerušení poskytování služeb elektronických komunikací, satelitních služeb, dodávky elektrické energie nebo jiných důležitých služeb</t>
  </si>
  <si>
    <t>Nedostatečné postupy a procesy pro detekování kybernetických bezpečnostních událostí a identifikovaní kybernetických bezpečnostních incidentů</t>
  </si>
  <si>
    <t>Nedostatečné monitorování činnosti uživatelů a administrátorů a, neschopnost odhalit činnost, která může mít vliv na bezpečnost regulované služby</t>
  </si>
  <si>
    <t>Nedostatečné stanovení bezpečnostních pravidel a postupů, nepřesné nebo nejednoznačné vymezení práv a povinností uživatelů, administrátorů, osob zastávajících bezpečnostní role, dodavatelů a vrcholové vedení</t>
  </si>
  <si>
    <t>Nevhodně navržená bezpečnáarchitektura</t>
  </si>
  <si>
    <t>Neschopnost včasného odhalení pochybení ze strany uživatelů</t>
  </si>
  <si>
    <t>Umístění aktiva na území státu o jehož právním prostředí nemá povinná osoba dostatečné povědomí</t>
  </si>
  <si>
    <t>Zranitelnosti odhalené při skenování zranitelností a penetračním testování</t>
  </si>
  <si>
    <t>HODNOCENÍ RIZIK</t>
  </si>
  <si>
    <t>PŘEDPOKLÁDANÉ SNÍŽENÍ HODNOTY RIZIKA PO ZAVEDENÍ BEZPEČNOSTNÍCH OPATŘENÍ</t>
  </si>
  <si>
    <t>ZOHLEDNĚNÍ VAROVÁNÍ NÚKIB ZE DNE 17.12.2018</t>
  </si>
  <si>
    <t>Aktivum</t>
  </si>
  <si>
    <t>Hodnota dopadu - dostupnost</t>
  </si>
  <si>
    <t>Hodnota dopadu - důvěrnost</t>
  </si>
  <si>
    <t>Hodnota dopadu - integrita</t>
  </si>
  <si>
    <t>Zranitelnost</t>
  </si>
  <si>
    <t>Hodnota zranitelnosti</t>
  </si>
  <si>
    <t>Hrozba</t>
  </si>
  <si>
    <t>Hodnota hrozby</t>
  </si>
  <si>
    <t>Hodnota rizika - dostupnost</t>
  </si>
  <si>
    <t>Hodnota rizika - důvěrnost</t>
  </si>
  <si>
    <t>Hodnota rizika - integrita</t>
  </si>
  <si>
    <t>Způsob zvládání rizika</t>
  </si>
  <si>
    <t>Hodnota dopadu - dostupnost (PO)</t>
  </si>
  <si>
    <t>Hodnota dopadu - důvěrnost (PO)</t>
  </si>
  <si>
    <t>Hodnota dopadu - integrita (PO)</t>
  </si>
  <si>
    <t>Hodnota zranitelnosti (PO)</t>
  </si>
  <si>
    <t>Hodnota hrozby (PO)</t>
  </si>
  <si>
    <t>Hodnota rizika - dostupnost (PO)</t>
  </si>
  <si>
    <t>Hodnota rizika - důvěrnost (PO)</t>
  </si>
  <si>
    <t>Hodnota rizika - integrita (PO)</t>
  </si>
  <si>
    <t>Komentář (PO)</t>
  </si>
  <si>
    <t>Hodnota dopadu - dostupnost (V)</t>
  </si>
  <si>
    <t>Hodnota dopadu - důvěrnost (V)</t>
  </si>
  <si>
    <t>Hodnota dopadu - integrita (V)</t>
  </si>
  <si>
    <t>Hodnota zranitelnosti (V)</t>
  </si>
  <si>
    <t>Hodnota hrozby (V)</t>
  </si>
  <si>
    <t>Hodnota rizika - dostupnost (V)</t>
  </si>
  <si>
    <t>Hodnota rizika - důvěrnost (V)</t>
  </si>
  <si>
    <t>Hodnota rizika - integrita (V)</t>
  </si>
  <si>
    <t>Způsob zvládání rizika (V)</t>
  </si>
  <si>
    <t>Komentář (V)</t>
  </si>
  <si>
    <t>Rizika, která nebyla ovlivněna tímto varováním se nezměnila a nejsou v této části tabulky uvedena; dotčená rizika jsou barevně odlišena</t>
  </si>
  <si>
    <t>R4</t>
  </si>
  <si>
    <t>PO5: Operační systém - databázový server</t>
  </si>
  <si>
    <t>Z1: Nedostatečná údržba aktiv</t>
  </si>
  <si>
    <t xml:space="preserve">H5: Působení škodlivého kódu (například viry, spyware, trojské koně) </t>
  </si>
  <si>
    <t>Redukce</t>
  </si>
  <si>
    <t>nepodporované systémy, hrozí náhodně chycený malware</t>
  </si>
  <si>
    <t>R5</t>
  </si>
  <si>
    <t xml:space="preserve">H14: Cílený kybernetický útok pomocí sociálního inženýrství, použití špionážních technik </t>
  </si>
  <si>
    <t>ministerstvo je významná instituce, má citlivá data, může být zajímavá pro útočníka</t>
  </si>
  <si>
    <t>R8</t>
  </si>
  <si>
    <t>PO4: Operační systém - aplikační server</t>
  </si>
  <si>
    <t>hrozí, že se malware dostatne na aplikační server z důvodu neaktuálního antiviru</t>
  </si>
  <si>
    <t>R9</t>
  </si>
  <si>
    <t>R10</t>
  </si>
  <si>
    <t>PO6: Operační systém - webový server</t>
  </si>
  <si>
    <t>hrozí, že se malware dostatne na webový server z důvodu neaktuálního antiviru</t>
  </si>
  <si>
    <t>Sledování</t>
  </si>
  <si>
    <t>R11</t>
  </si>
  <si>
    <t>R21</t>
  </si>
  <si>
    <t>PO10: Aplikační server (SW)</t>
  </si>
  <si>
    <t>H2: Poškození nebo selhání technického nebo programového vybavení</t>
  </si>
  <si>
    <t>R22</t>
  </si>
  <si>
    <t>PO11: Databázový server (SW)</t>
  </si>
  <si>
    <t>R23</t>
  </si>
  <si>
    <t>PO12: Webový server (SW)</t>
  </si>
  <si>
    <t>R24</t>
  </si>
  <si>
    <t>PO13: Dodavatel A</t>
  </si>
  <si>
    <t>Z7: Nedostatečné stanovení bezpečnostních pravidel a postupů, nepřesné nebo nejednoznačné vymezení práv a povinností lidských zdrojů</t>
  </si>
  <si>
    <t>H10: Nedodržení smluvního závazku ze strany dodavatele</t>
  </si>
  <si>
    <t>zdrojové kódy má dodavatel, v případě jeho krachu je dodávaný software nepoužitelný</t>
  </si>
  <si>
    <t>R56</t>
  </si>
  <si>
    <t>PO20: Switch (přepínač)</t>
  </si>
  <si>
    <t>H6: Narušení fyzické bezpečnosti</t>
  </si>
  <si>
    <t>Akceptace</t>
  </si>
  <si>
    <t>R58</t>
  </si>
  <si>
    <t>PO21: Switch (přepínač)</t>
  </si>
  <si>
    <t>R60</t>
  </si>
  <si>
    <t>PO22: HW firewall - vnitřní</t>
  </si>
  <si>
    <t>H16: Napadení elektronické komunikace (odposlech, modifikace)</t>
  </si>
  <si>
    <t>R62</t>
  </si>
  <si>
    <t>PO23: HW firewall - perimetrový</t>
  </si>
  <si>
    <t>R63</t>
  </si>
  <si>
    <t>R64</t>
  </si>
  <si>
    <t>PO24: Antivir</t>
  </si>
  <si>
    <t>R69</t>
  </si>
  <si>
    <t>PO29: Zálohovací SW</t>
  </si>
  <si>
    <t>R71</t>
  </si>
  <si>
    <t>PO30: Backup a obslužný server</t>
  </si>
  <si>
    <t>R38</t>
  </si>
  <si>
    <t>PO18: Administrátor - externí</t>
  </si>
  <si>
    <t>Z10: Nedostatečná míra nezávislé kontroly</t>
  </si>
  <si>
    <t>R1</t>
  </si>
  <si>
    <t>PO1: Aplikační server (HW)</t>
  </si>
  <si>
    <t>Z2: Zastaralost aktiv</t>
  </si>
  <si>
    <t>aplikační servery mají 7 let, už nejsou podporovány výrobcem</t>
  </si>
  <si>
    <t>R3</t>
  </si>
  <si>
    <t>PO2: Databázový server (HW)</t>
  </si>
  <si>
    <t>zastaralý BIOS, hrozí selhání OS</t>
  </si>
  <si>
    <t>R6</t>
  </si>
  <si>
    <t>PO3: Webový server (HW)</t>
  </si>
  <si>
    <t>R12</t>
  </si>
  <si>
    <t>PO7: Aplikační server (licence)</t>
  </si>
  <si>
    <t>nelze použít updaty, protože na ně není nárok</t>
  </si>
  <si>
    <t>R13</t>
  </si>
  <si>
    <t>PO8: Databázový server (licence)</t>
  </si>
  <si>
    <t>R14</t>
  </si>
  <si>
    <t>PO9: Webový server (licence)</t>
  </si>
  <si>
    <t>R18</t>
  </si>
  <si>
    <t>R19</t>
  </si>
  <si>
    <t>R20</t>
  </si>
  <si>
    <t>R41</t>
  </si>
  <si>
    <t>PO26: Serverovna</t>
  </si>
  <si>
    <t>místnost nebyla budována jako serverovna, nesplňuje aktuální požadavky na serverovnu, např. není klimatizace, atd.</t>
  </si>
  <si>
    <t>R49</t>
  </si>
  <si>
    <t>PO28: Kabeláž</t>
  </si>
  <si>
    <t>odejdou staré kabely/vadný kus, infrastruktura stará 20 let</t>
  </si>
  <si>
    <t>R55</t>
  </si>
  <si>
    <t>R57</t>
  </si>
  <si>
    <t>R59</t>
  </si>
  <si>
    <t>R61</t>
  </si>
  <si>
    <t>R68</t>
  </si>
  <si>
    <t>R70</t>
  </si>
  <si>
    <t>R42</t>
  </si>
  <si>
    <t>Z3: Nedostatečná ochrana perimetru</t>
  </si>
  <si>
    <t>outsourcovaná ostraha</t>
  </si>
  <si>
    <t>R46</t>
  </si>
  <si>
    <t>PO27: Areál</t>
  </si>
  <si>
    <t>R66</t>
  </si>
  <si>
    <t>FW není v clusteru</t>
  </si>
  <si>
    <t>R72</t>
  </si>
  <si>
    <t>R75</t>
  </si>
  <si>
    <t>PO33: Prostředky fyzické ochrany</t>
  </si>
  <si>
    <t>H1: Porušení bezpečnostní politiky, provedení neoprávněných činností, zneužití oprávnění ze strany uživatelů a administrátorů</t>
  </si>
  <si>
    <t>R76</t>
  </si>
  <si>
    <t>H3: Zneužití identity fyzické osoby</t>
  </si>
  <si>
    <t>R28</t>
  </si>
  <si>
    <t>PO14: Uživatel - interní</t>
  </si>
  <si>
    <t>Z4: Nedostatečné bezpečnostní povědomí lidských zdrojů</t>
  </si>
  <si>
    <t>H11: Pochybení ze strany zaměstnanců a administrátorů</t>
  </si>
  <si>
    <t>uživatele něco neúmyslně poškodí</t>
  </si>
  <si>
    <t>R30</t>
  </si>
  <si>
    <t>útočník použije phising k získání a zneužití identity zaměstnance</t>
  </si>
  <si>
    <t>R31</t>
  </si>
  <si>
    <t>zaměstnanec ministerstva pustí do objektu neidentifikovanou osobu</t>
  </si>
  <si>
    <t>R33</t>
  </si>
  <si>
    <t>PO17: Administrátor - interní</t>
  </si>
  <si>
    <t>administrátoři nejsou řádně poučení, mohou udělat chybu</t>
  </si>
  <si>
    <t>R35</t>
  </si>
  <si>
    <t>nedostatečné kapacity/odborníci/odborná školení</t>
  </si>
  <si>
    <t>R36</t>
  </si>
  <si>
    <t>Z5: Nevhodné nastavení přístupových oprávnění</t>
  </si>
  <si>
    <t>H8: Zneužití nebo neoprávněná modifikace údajů</t>
  </si>
  <si>
    <t>zneužití přístupů</t>
  </si>
  <si>
    <t>R39</t>
  </si>
  <si>
    <t>R73</t>
  </si>
  <si>
    <t>PO19: Autentizační a autorizační aplikace</t>
  </si>
  <si>
    <t>R74</t>
  </si>
  <si>
    <t>R15</t>
  </si>
  <si>
    <t>Z6: Nedostatečné monitorování činnosti lidských zdrojů, neschopnost odhalit jejich pochybení, nevhodné nebo závadné způsoby chování</t>
  </si>
  <si>
    <t>H4: Užívání programového vybavení v rozporu s licenčními podmínkami</t>
  </si>
  <si>
    <t>R16</t>
  </si>
  <si>
    <t>R17</t>
  </si>
  <si>
    <t>R29</t>
  </si>
  <si>
    <t>H12: Zneužití vnitřních prostředků, sabotáž</t>
  </si>
  <si>
    <t>uživatel se chce pomstít</t>
  </si>
  <si>
    <t>R32</t>
  </si>
  <si>
    <t>PO15: Uživatel - žadatel</t>
  </si>
  <si>
    <t>R34</t>
  </si>
  <si>
    <t>sabotáž</t>
  </si>
  <si>
    <t>Vhodné bezpečnostní opatření bude popsáno v RTP</t>
  </si>
  <si>
    <t>R40</t>
  </si>
  <si>
    <t>R2</t>
  </si>
  <si>
    <t>v případě mimořádné události hrozí, že bude apolikační server dlouhodobě mimo provoz, protože nejsou dostatečně zpracovány plány kontinuity činností a havarijní plány</t>
  </si>
  <si>
    <t>R7</t>
  </si>
  <si>
    <t>nejsou stanoveny pracovní postupy a odpovědnosti</t>
  </si>
  <si>
    <t>R25</t>
  </si>
  <si>
    <t>nejsou proškolení všichni administrátoři dodavatele, mohou udělat chybu při používání systému</t>
  </si>
  <si>
    <t>R26</t>
  </si>
  <si>
    <t>školení pro interní uživatele ministerstva od dodavatele je jen jednorázové</t>
  </si>
  <si>
    <t>R27</t>
  </si>
  <si>
    <t>H13: Dlouhodobé přerušení poskytování služeb elektronických komunikací, dodávky elektrické energie nebo jiných důležitých služeb</t>
  </si>
  <si>
    <t>stará smlouva - nedostatečné SLA, v případě mimiřádné události vypadne důležitá služba</t>
  </si>
  <si>
    <t>R50</t>
  </si>
  <si>
    <t>PO31: Dodavatel B</t>
  </si>
  <si>
    <t>stará smlouva - nedostatečné SLA, v případěn mimořádné události vypadne důležitá služba, starší smlouva než u dodavatele A</t>
  </si>
  <si>
    <t>R37</t>
  </si>
  <si>
    <t>zobrazení dat administrátory dodavatele před jejich uveřejněním, např. pro firmy, které žádají o certifikát, pro reklamní a marketingové účely atd.</t>
  </si>
  <si>
    <t>R44</t>
  </si>
  <si>
    <t>skladování hořlavého materiálu v serverovně</t>
  </si>
  <si>
    <t>R51</t>
  </si>
  <si>
    <t>dodavatel by měl aktualizovat HW/SW, ale nedělá to tak často, jak by měl - nemáme to ve smlouvě</t>
  </si>
  <si>
    <t>R52</t>
  </si>
  <si>
    <t>ministerstvo nemá know-how o tom, jak je nastavená síť, ví to pouze dodavatel</t>
  </si>
  <si>
    <t>R53</t>
  </si>
  <si>
    <t>aktivní a bezpečnostní prvky nejsou dosatečně často aktualizovány</t>
  </si>
  <si>
    <t>R54</t>
  </si>
  <si>
    <t>ve smlouvě je, že dodavatel má hlásit události ministerstvu, ale ten to nedělá</t>
  </si>
  <si>
    <t>R77</t>
  </si>
  <si>
    <t>R43</t>
  </si>
  <si>
    <t>Z8: Nedostatečná ochrana aktiv</t>
  </si>
  <si>
    <t>serverovna v zátopové oblasti, jedna serverovna (ministerstvo nemá žádou záložní), blesk/požár</t>
  </si>
  <si>
    <t>R45</t>
  </si>
  <si>
    <t>přírodní katastrofy - požár, záplavy, zemětřesení atd.</t>
  </si>
  <si>
    <t>R47</t>
  </si>
  <si>
    <t>volně přístupné kabely/rozvodny</t>
  </si>
  <si>
    <t>R48</t>
  </si>
  <si>
    <t>R65</t>
  </si>
  <si>
    <t>PO25: Monitoring a správa provozu</t>
  </si>
  <si>
    <t>H7: Přerušení poskytování služeb elektronických komunikací nebo dodávek elektrické energie</t>
  </si>
  <si>
    <t>R78</t>
  </si>
  <si>
    <t>R67</t>
  </si>
  <si>
    <t>Z9: Nevhodná bezpečnostní architektura</t>
  </si>
  <si>
    <t>Kategorie dopadů</t>
  </si>
  <si>
    <t>Úrovně dopadů</t>
  </si>
  <si>
    <t>nízký</t>
  </si>
  <si>
    <t>Ochrana osobních údajů</t>
  </si>
  <si>
    <t>Povinnosti ze zákona</t>
  </si>
  <si>
    <t>vysoký</t>
  </si>
  <si>
    <t>Trestně-právní jednání</t>
  </si>
  <si>
    <t>kritický</t>
  </si>
  <si>
    <t>Obrana státu</t>
  </si>
  <si>
    <t>Bezpečnostní a zpravodajské zájmy</t>
  </si>
  <si>
    <t>Řízení a provoz OVM</t>
  </si>
  <si>
    <t>Narušení služeb veřejnosti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</si>
</sst>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2"/>
      <color rgb="FF3F3F76"/>
      <name val="Calibri"/>
      <family val="2"/>
      <scheme val="minor"/>
    </font>
    <font>
      <sz val="12"/>
      <color theme="0"/>
      <name val="Calibri"/>
      <family val="2"/>
      <scheme val="minor"/>
    </font>
    <font>
      <sz val="10"/>
      <color rgb="FF000000"/>
      <name val="Georgia"/>
      <family val="1"/>
    </font>
    <font>
      <u/>
      <sz val="11"/>
      <color theme="10"/>
      <name val="Calibri"/>
      <family val="2"/>
      <charset val="238"/>
      <scheme val="minor"/>
    </font>
    <font>
      <u/>
      <sz val="11"/>
      <color theme="11"/>
      <name val="Calibri"/>
      <family val="2"/>
      <charset val="238"/>
      <scheme val="minor"/>
    </font>
    <font>
      <sz val="11"/>
      <color rgb="FF000000"/>
      <name val="Calibri"/>
      <family val="2"/>
      <scheme val="minor"/>
    </font>
    <font>
      <sz val="10"/>
      <color rgb="FFFF0000"/>
      <name val="Georgia"/>
      <family val="1"/>
    </font>
    <font>
      <sz val="11"/>
      <color rgb="FF000000"/>
      <name val="Calibri"/>
      <family val="2"/>
    </font>
    <font>
      <sz val="9"/>
      <color rgb="FF000000"/>
      <name val="Georgia"/>
      <family val="1"/>
    </font>
    <font>
      <sz val="9"/>
      <color rgb="FF3F3F3F"/>
      <name val="Calibri"/>
      <family val="2"/>
    </font>
    <font>
      <sz val="9"/>
      <color rgb="FF3F3F3F"/>
      <name val="Georgia"/>
      <family val="1"/>
    </font>
    <font>
      <sz val="9"/>
      <color rgb="FF000000"/>
      <name val="Calibri"/>
      <family val="2"/>
    </font>
    <font>
      <sz val="9"/>
      <name val="Calibri"/>
      <family val="2"/>
      <scheme val="minor"/>
    </font>
    <font>
      <sz val="10"/>
      <color theme="4" tint="-0.249977111117893"/>
      <name val="Calibri"/>
      <family val="2"/>
      <scheme val="minor"/>
    </font>
    <font>
      <b/>
      <sz val="10"/>
      <color theme="2" tint="-0.89999084444715716"/>
      <name val="Calibri"/>
      <family val="2"/>
      <scheme val="minor"/>
    </font>
    <font>
      <sz val="10"/>
      <color theme="1"/>
      <name val="Calibri"/>
      <family val="2"/>
      <scheme val="minor"/>
    </font>
    <font>
      <sz val="10"/>
      <color theme="2" tint="-0.89999084444715716"/>
      <name val="Calibri"/>
      <family val="2"/>
      <scheme val="minor"/>
    </font>
    <font>
      <sz val="10"/>
      <color rgb="FF161616"/>
      <name val="Calibri"/>
      <family val="2"/>
      <scheme val="minor"/>
    </font>
    <font>
      <sz val="10"/>
      <color rgb="FF3F3F76"/>
      <name val="Calibri"/>
      <family val="2"/>
      <scheme val="minor"/>
    </font>
    <font>
      <i/>
      <sz val="10"/>
      <color rgb="FF000000"/>
      <name val="Calibri"/>
      <family val="2"/>
      <scheme val="minor"/>
    </font>
    <font>
      <b/>
      <sz val="10"/>
      <color theme="1"/>
      <name val="Calibri"/>
      <family val="2"/>
      <scheme val="minor"/>
    </font>
    <font>
      <sz val="10"/>
      <color rgb="FF000000"/>
      <name val="Calibri"/>
      <family val="2"/>
      <scheme val="minor"/>
    </font>
    <font>
      <i/>
      <sz val="10"/>
      <name val="Calibri"/>
      <family val="2"/>
      <scheme val="minor"/>
    </font>
    <font>
      <b/>
      <sz val="10"/>
      <name val="Calibri"/>
      <family val="2"/>
      <charset val="238"/>
      <scheme val="minor"/>
    </font>
    <font>
      <b/>
      <sz val="10"/>
      <name val="Calibri"/>
      <family val="2"/>
      <scheme val="minor"/>
    </font>
    <font>
      <sz val="10"/>
      <name val="Calibri"/>
      <family val="2"/>
      <scheme val="minor"/>
    </font>
    <font>
      <i/>
      <sz val="8"/>
      <name val="Calibri"/>
      <family val="2"/>
      <scheme val="minor"/>
    </font>
    <font>
      <sz val="10"/>
      <name val="Calibri"/>
      <family val="2"/>
      <charset val="238"/>
      <scheme val="minor"/>
    </font>
    <font>
      <sz val="10"/>
      <color theme="1"/>
      <name val="Calibri"/>
      <family val="2"/>
      <charset val="238"/>
      <scheme val="minor"/>
    </font>
    <font>
      <sz val="11"/>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sz val="11"/>
      <color theme="1"/>
      <name val="Calibri"/>
      <family val="2"/>
      <charset val="238"/>
      <scheme val="minor"/>
    </font>
    <font>
      <b/>
      <sz val="11"/>
      <name val="Calibri"/>
      <family val="2"/>
      <charset val="238"/>
      <scheme val="minor"/>
    </font>
    <font>
      <sz val="11"/>
      <color rgb="FF9C6500"/>
      <name val="Calibri"/>
      <family val="2"/>
      <charset val="238"/>
      <scheme val="minor"/>
    </font>
    <font>
      <b/>
      <sz val="14"/>
      <color theme="1"/>
      <name val="Calibri"/>
      <family val="2"/>
      <charset val="238"/>
      <scheme val="minor"/>
    </font>
    <font>
      <sz val="10"/>
      <color rgb="FF000000"/>
      <name val="Arial"/>
      <family val="2"/>
      <charset val="238"/>
    </font>
    <font>
      <sz val="9"/>
      <color rgb="FF000000"/>
      <name val="Calibri"/>
      <family val="2"/>
      <charset val="238"/>
      <scheme val="minor"/>
    </font>
    <font>
      <sz val="11"/>
      <color rgb="FFFF0000"/>
      <name val="Calibri"/>
      <family val="2"/>
      <charset val="238"/>
      <scheme val="minor"/>
    </font>
    <font>
      <sz val="7"/>
      <color rgb="FF3F3F3F"/>
      <name val="Calibri"/>
      <family val="2"/>
      <charset val="238"/>
      <scheme val="minor"/>
    </font>
    <font>
      <sz val="10"/>
      <color rgb="FF171616"/>
      <name val="Calibri"/>
      <family val="2"/>
      <scheme val="minor"/>
    </font>
    <font>
      <b/>
      <sz val="10"/>
      <color rgb="FF171616"/>
      <name val="Calibri"/>
      <family val="2"/>
      <scheme val="minor"/>
    </font>
    <font>
      <sz val="10"/>
      <color rgb="FF3F3F3F"/>
      <name val="Calibri"/>
      <family val="2"/>
      <scheme val="minor"/>
    </font>
    <font>
      <b/>
      <sz val="10"/>
      <name val="Arial"/>
      <family val="2"/>
      <charset val="238"/>
    </font>
    <font>
      <b/>
      <sz val="22"/>
      <name val="Calibri"/>
      <family val="2"/>
      <charset val="238"/>
      <scheme val="minor"/>
    </font>
    <font>
      <b/>
      <sz val="14"/>
      <name val="Calibri"/>
      <family val="2"/>
      <charset val="238"/>
      <scheme val="minor"/>
    </font>
    <font>
      <sz val="9"/>
      <color rgb="FF3F3F3F"/>
      <name val="Calibri"/>
      <family val="2"/>
      <charset val="238"/>
      <scheme val="minor"/>
    </font>
    <font>
      <sz val="9"/>
      <color rgb="FF3F3F3F"/>
      <name val="Calibri"/>
      <family val="2"/>
      <charset val="238"/>
    </font>
    <font>
      <sz val="10.35"/>
      <color rgb="FF3F3F3F"/>
      <name val="Calibri"/>
      <family val="2"/>
      <charset val="238"/>
    </font>
    <font>
      <i/>
      <sz val="10"/>
      <color rgb="FF999999"/>
      <name val="Calibri"/>
      <family val="2"/>
      <scheme val="minor"/>
    </font>
    <font>
      <b/>
      <sz val="10"/>
      <color rgb="FF3F3F3F"/>
      <name val="Calibri"/>
      <family val="2"/>
      <scheme val="minor"/>
    </font>
    <font>
      <b/>
      <sz val="10"/>
      <color theme="0"/>
      <name val="Calibri"/>
      <family val="2"/>
      <scheme val="minor"/>
    </font>
    <font>
      <b/>
      <sz val="11"/>
      <color theme="5"/>
      <name val="Calibri"/>
      <family val="2"/>
      <charset val="238"/>
      <scheme val="minor"/>
    </font>
  </fonts>
  <fills count="33">
    <fill>
      <patternFill patternType="none"/>
    </fill>
    <fill>
      <patternFill patternType="gray125"/>
    </fill>
    <fill>
      <patternFill patternType="solid">
        <fgColor rgb="FFFFCC99"/>
      </patternFill>
    </fill>
    <fill>
      <patternFill patternType="solid">
        <fgColor theme="4"/>
      </patternFill>
    </fill>
    <fill>
      <patternFill patternType="solid">
        <fgColor theme="9" tint="0.39997558519241921"/>
        <bgColor indexed="64"/>
      </patternFill>
    </fill>
    <fill>
      <patternFill patternType="solid">
        <fgColor rgb="FFE2EFDA"/>
        <bgColor rgb="FF000000"/>
      </patternFill>
    </fill>
    <fill>
      <patternFill patternType="solid">
        <fgColor rgb="FFFFF2CC"/>
        <bgColor rgb="FF000000"/>
      </patternFill>
    </fill>
    <fill>
      <patternFill patternType="solid">
        <fgColor rgb="FFFFC000"/>
        <bgColor rgb="FF000000"/>
      </patternFill>
    </fill>
    <fill>
      <patternFill patternType="solid">
        <fgColor rgb="FFC00000"/>
        <bgColor rgb="FF000000"/>
      </patternFill>
    </fill>
    <fill>
      <patternFill patternType="solid">
        <fgColor rgb="FFE2EFD9"/>
        <bgColor rgb="FFE2EFD9"/>
      </patternFill>
    </fill>
    <fill>
      <patternFill patternType="solid">
        <fgColor rgb="FFFEF2CB"/>
        <bgColor rgb="FFFEF2CB"/>
      </patternFill>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EB9C"/>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theme="6" tint="0.79998168889431442"/>
      </patternFill>
    </fill>
    <fill>
      <patternFill patternType="solid">
        <fgColor theme="5" tint="0.79998168889431442"/>
        <bgColor theme="6" tint="0.79998168889431442"/>
      </patternFill>
    </fill>
    <fill>
      <patternFill patternType="solid">
        <fgColor theme="0" tint="-0.34998626667073579"/>
        <bgColor indexed="64"/>
      </patternFill>
    </fill>
    <fill>
      <patternFill patternType="solid">
        <fgColor rgb="FFFFCC99"/>
        <bgColor rgb="FF000000"/>
      </patternFill>
    </fill>
    <fill>
      <patternFill patternType="solid">
        <fgColor rgb="FFFF7C80"/>
        <bgColor rgb="FF000000"/>
      </patternFill>
    </fill>
    <fill>
      <patternFill patternType="solid">
        <fgColor rgb="FFFF7C80"/>
        <bgColor indexed="64"/>
      </patternFill>
    </fill>
    <fill>
      <patternFill patternType="solid">
        <fgColor rgb="FFFF7C80"/>
        <bgColor rgb="FFC00000"/>
      </patternFill>
    </fill>
    <fill>
      <patternFill patternType="solid">
        <fgColor rgb="FFFFCC99"/>
        <bgColor rgb="FFFFD965"/>
      </patternFill>
    </fill>
    <fill>
      <patternFill patternType="solid">
        <fgColor rgb="FFDCE6F0"/>
        <bgColor rgb="FFD8D8D8"/>
      </patternFill>
    </fill>
    <fill>
      <patternFill patternType="solid">
        <fgColor rgb="FFDCE6F0"/>
        <bgColor indexed="64"/>
      </patternFill>
    </fill>
    <fill>
      <patternFill patternType="solid">
        <fgColor rgb="FFFFCC99"/>
        <bgColor indexed="64"/>
      </patternFill>
    </fill>
    <fill>
      <patternFill patternType="solid">
        <fgColor rgb="FFDCE6F0"/>
        <bgColor rgb="FF000000"/>
      </patternFill>
    </fill>
    <fill>
      <patternFill patternType="solid">
        <fgColor rgb="FFDCE6F0"/>
        <bgColor theme="4"/>
      </patternFill>
    </fill>
    <fill>
      <patternFill patternType="solid">
        <fgColor rgb="FFDCE6F0"/>
        <bgColor theme="6"/>
      </patternFill>
    </fill>
    <fill>
      <patternFill patternType="solid">
        <fgColor theme="0" tint="-0.14999847407452621"/>
        <bgColor rgb="FFD8D8D8"/>
      </patternFill>
    </fill>
    <fill>
      <patternFill patternType="solid">
        <fgColor rgb="FFFFFFFF"/>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top/>
      <bottom/>
      <diagonal/>
    </border>
    <border>
      <left/>
      <right/>
      <top/>
      <bottom style="medium">
        <color indexed="64"/>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theme="9"/>
      </right>
      <top style="thin">
        <color indexed="64"/>
      </top>
      <bottom style="thin">
        <color indexed="64"/>
      </bottom>
      <diagonal/>
    </border>
    <border>
      <left style="thin">
        <color theme="9"/>
      </left>
      <right style="thin">
        <color theme="9"/>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85">
    <xf numFmtId="0" fontId="0" fillId="0" borderId="0"/>
    <xf numFmtId="0" fontId="3" fillId="2" borderId="2" applyNumberFormat="0" applyAlignment="0" applyProtection="0"/>
    <xf numFmtId="0" fontId="4" fillId="3" borderId="0" applyNumberFormat="0" applyBorder="0" applyAlignment="0" applyProtection="0"/>
    <xf numFmtId="0" fontId="2"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0" fillId="0" borderId="0"/>
    <xf numFmtId="0" fontId="34" fillId="0" borderId="0">
      <alignment horizontal="left" vertical="center"/>
    </xf>
    <xf numFmtId="0" fontId="38" fillId="14" borderId="0" applyNumberFormat="0" applyBorder="0" applyAlignment="0" applyProtection="0"/>
  </cellStyleXfs>
  <cellXfs count="335">
    <xf numFmtId="0" fontId="0" fillId="0" borderId="0" xfId="0"/>
    <xf numFmtId="0" fontId="5" fillId="0" borderId="0" xfId="0" applyFont="1"/>
    <xf numFmtId="0" fontId="1" fillId="0" borderId="0" xfId="0" applyFont="1"/>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7" borderId="0" xfId="0" applyFont="1" applyFill="1" applyAlignment="1">
      <alignment horizontal="center" vertical="center"/>
    </xf>
    <xf numFmtId="0" fontId="8" fillId="8" borderId="0" xfId="0" applyFont="1" applyFill="1" applyAlignment="1">
      <alignment horizontal="center" vertical="center"/>
    </xf>
    <xf numFmtId="0" fontId="8" fillId="5" borderId="4" xfId="0" applyFont="1" applyFill="1" applyBorder="1" applyAlignment="1">
      <alignment horizontal="left" vertical="center"/>
    </xf>
    <xf numFmtId="0" fontId="8" fillId="6" borderId="4" xfId="0" applyFont="1" applyFill="1" applyBorder="1" applyAlignment="1">
      <alignment horizontal="left" vertical="center"/>
    </xf>
    <xf numFmtId="0" fontId="8" fillId="7" borderId="4" xfId="0" applyFont="1" applyFill="1" applyBorder="1" applyAlignment="1">
      <alignment horizontal="left" vertical="center"/>
    </xf>
    <xf numFmtId="0" fontId="8" fillId="8" borderId="4" xfId="0" applyFont="1" applyFill="1" applyBorder="1" applyAlignment="1">
      <alignment horizontal="left" vertical="center"/>
    </xf>
    <xf numFmtId="0" fontId="9" fillId="0" borderId="0" xfId="0" applyFont="1"/>
    <xf numFmtId="0" fontId="11" fillId="0" borderId="0" xfId="82" applyFont="1"/>
    <xf numFmtId="0" fontId="12" fillId="0" borderId="0" xfId="82" applyFont="1" applyAlignment="1">
      <alignment vertical="center"/>
    </xf>
    <xf numFmtId="0" fontId="13" fillId="0" borderId="0" xfId="82" applyFont="1" applyAlignment="1">
      <alignment vertical="center"/>
    </xf>
    <xf numFmtId="0" fontId="14" fillId="0" borderId="0" xfId="82" applyFont="1"/>
    <xf numFmtId="0" fontId="18" fillId="0" borderId="0" xfId="0" applyFont="1" applyAlignment="1">
      <alignment vertical="center"/>
    </xf>
    <xf numFmtId="0" fontId="24" fillId="5" borderId="1" xfId="0" applyFont="1" applyFill="1" applyBorder="1" applyAlignment="1">
      <alignment horizontal="center" vertical="center"/>
    </xf>
    <xf numFmtId="0" fontId="24" fillId="5" borderId="1" xfId="0" applyFont="1" applyFill="1" applyBorder="1" applyAlignment="1">
      <alignment horizontal="left" vertical="center"/>
    </xf>
    <xf numFmtId="0" fontId="24" fillId="6" borderId="1" xfId="0" applyFont="1" applyFill="1" applyBorder="1" applyAlignment="1">
      <alignment horizontal="center" vertical="center"/>
    </xf>
    <xf numFmtId="0" fontId="24" fillId="6" borderId="1" xfId="0" applyFont="1" applyFill="1" applyBorder="1" applyAlignment="1">
      <alignment horizontal="left" vertical="center"/>
    </xf>
    <xf numFmtId="0" fontId="16" fillId="0" borderId="7" xfId="0" applyFont="1" applyBorder="1" applyAlignment="1">
      <alignment horizontal="left" vertical="center" wrapText="1"/>
    </xf>
    <xf numFmtId="0" fontId="0" fillId="0" borderId="0" xfId="0" applyAlignment="1">
      <alignment vertical="center"/>
    </xf>
    <xf numFmtId="0" fontId="31" fillId="0" borderId="0" xfId="0" applyFont="1" applyAlignment="1">
      <alignment vertical="center"/>
    </xf>
    <xf numFmtId="0" fontId="30" fillId="0" borderId="1" xfId="0" applyFont="1" applyBorder="1" applyAlignment="1">
      <alignment vertical="center" wrapText="1"/>
    </xf>
    <xf numFmtId="0" fontId="0" fillId="0" borderId="0" xfId="0" applyAlignment="1">
      <alignment horizontal="center" vertical="center"/>
    </xf>
    <xf numFmtId="49" fontId="0" fillId="12" borderId="1" xfId="0" applyNumberFormat="1" applyFill="1" applyBorder="1" applyAlignment="1">
      <alignment horizontal="center" vertical="center"/>
    </xf>
    <xf numFmtId="10" fontId="24" fillId="5" borderId="1" xfId="0" applyNumberFormat="1" applyFont="1" applyFill="1" applyBorder="1" applyAlignment="1">
      <alignment horizontal="left" vertical="center"/>
    </xf>
    <xf numFmtId="10" fontId="24" fillId="6" borderId="1" xfId="0" applyNumberFormat="1" applyFont="1" applyFill="1" applyBorder="1" applyAlignment="1">
      <alignment horizontal="left" vertical="center"/>
    </xf>
    <xf numFmtId="0" fontId="24" fillId="5"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0" fillId="0" borderId="1" xfId="0" applyBorder="1" applyAlignment="1">
      <alignment horizontal="center" vertical="center"/>
    </xf>
    <xf numFmtId="1" fontId="18" fillId="0" borderId="1" xfId="0" applyNumberFormat="1" applyFont="1" applyBorder="1" applyAlignment="1">
      <alignment horizontal="left" vertical="center"/>
    </xf>
    <xf numFmtId="14" fontId="18" fillId="0" borderId="0" xfId="0" applyNumberFormat="1" applyFont="1" applyAlignment="1">
      <alignment horizontal="left" vertical="center"/>
    </xf>
    <xf numFmtId="0" fontId="18" fillId="0" borderId="6" xfId="0" applyFont="1" applyBorder="1" applyAlignment="1">
      <alignment vertical="center"/>
    </xf>
    <xf numFmtId="0" fontId="18" fillId="0" borderId="4" xfId="0" applyFont="1" applyBorder="1" applyAlignment="1">
      <alignment vertical="center"/>
    </xf>
    <xf numFmtId="0" fontId="21" fillId="0" borderId="1" xfId="1" applyFont="1" applyFill="1"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0" fillId="13" borderId="1" xfId="0" applyFill="1"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wrapText="1"/>
    </xf>
    <xf numFmtId="0" fontId="10" fillId="0" borderId="1" xfId="82" applyBorder="1" applyAlignment="1">
      <alignment vertical="center" wrapText="1"/>
    </xf>
    <xf numFmtId="0" fontId="36" fillId="0" borderId="1" xfId="82" applyFont="1" applyBorder="1" applyAlignment="1">
      <alignment vertical="center" wrapText="1"/>
    </xf>
    <xf numFmtId="0" fontId="10" fillId="15" borderId="1" xfId="82" applyFill="1" applyBorder="1" applyAlignment="1">
      <alignment horizontal="center" vertical="center"/>
    </xf>
    <xf numFmtId="0" fontId="10" fillId="15" borderId="26" xfId="82" applyFill="1" applyBorder="1" applyAlignment="1">
      <alignment horizontal="center" vertical="center"/>
    </xf>
    <xf numFmtId="0" fontId="10" fillId="0" borderId="22" xfId="82" applyBorder="1" applyAlignment="1">
      <alignment vertical="center" wrapText="1"/>
    </xf>
    <xf numFmtId="0" fontId="10" fillId="15" borderId="22" xfId="82" applyFill="1" applyBorder="1" applyAlignment="1">
      <alignment horizontal="center" vertical="center"/>
    </xf>
    <xf numFmtId="0" fontId="10" fillId="15" borderId="27" xfId="82" applyFill="1" applyBorder="1" applyAlignment="1">
      <alignment horizontal="center" vertical="center"/>
    </xf>
    <xf numFmtId="0" fontId="36" fillId="0" borderId="1" xfId="82" applyFont="1" applyBorder="1" applyAlignment="1">
      <alignment horizontal="left" vertical="center" wrapText="1"/>
    </xf>
    <xf numFmtId="0" fontId="36" fillId="0" borderId="1" xfId="82" applyFont="1" applyBorder="1" applyAlignment="1">
      <alignment horizontal="center" vertical="center"/>
    </xf>
    <xf numFmtId="0" fontId="10" fillId="0" borderId="1" xfId="82" applyBorder="1" applyAlignment="1">
      <alignment horizontal="center" vertical="center"/>
    </xf>
    <xf numFmtId="0" fontId="10" fillId="0" borderId="26" xfId="82" applyBorder="1" applyAlignment="1">
      <alignment horizontal="center" vertical="center"/>
    </xf>
    <xf numFmtId="0" fontId="10" fillId="0" borderId="1" xfId="82" applyBorder="1" applyAlignment="1">
      <alignment horizontal="left" vertical="center" wrapText="1"/>
    </xf>
    <xf numFmtId="0" fontId="36" fillId="0" borderId="26" xfId="82" applyFont="1" applyBorder="1" applyAlignment="1">
      <alignment horizontal="center" vertical="center"/>
    </xf>
    <xf numFmtId="0" fontId="36" fillId="0" borderId="22" xfId="82" applyFont="1" applyBorder="1" applyAlignment="1">
      <alignment horizontal="center" vertical="center"/>
    </xf>
    <xf numFmtId="0" fontId="36" fillId="0" borderId="27" xfId="82" applyFont="1" applyBorder="1" applyAlignment="1">
      <alignment horizontal="center" vertical="center"/>
    </xf>
    <xf numFmtId="0" fontId="34" fillId="13" borderId="31" xfId="83" applyFill="1" applyBorder="1" applyAlignment="1">
      <alignment vertical="center" wrapText="1"/>
    </xf>
    <xf numFmtId="0" fontId="34" fillId="13" borderId="26" xfId="83" applyFill="1" applyBorder="1" applyAlignment="1">
      <alignment vertical="center" wrapText="1"/>
    </xf>
    <xf numFmtId="0" fontId="34" fillId="0" borderId="31" xfId="83" applyBorder="1" applyAlignment="1">
      <alignment vertical="center" wrapText="1"/>
    </xf>
    <xf numFmtId="0" fontId="34" fillId="0" borderId="26" xfId="83" applyBorder="1" applyAlignment="1">
      <alignment vertical="center" wrapText="1"/>
    </xf>
    <xf numFmtId="0" fontId="34" fillId="13" borderId="34" xfId="83" applyFill="1" applyBorder="1" applyAlignment="1">
      <alignment vertical="center" wrapText="1"/>
    </xf>
    <xf numFmtId="0" fontId="34" fillId="0" borderId="34" xfId="83" applyBorder="1" applyAlignment="1">
      <alignment vertical="center" wrapText="1"/>
    </xf>
    <xf numFmtId="0" fontId="39" fillId="0" borderId="0" xfId="0" applyFont="1" applyAlignment="1">
      <alignment horizontal="center" vertical="center" wrapText="1"/>
    </xf>
    <xf numFmtId="0" fontId="34" fillId="13" borderId="35" xfId="83" applyFill="1" applyBorder="1" applyAlignment="1">
      <alignment vertical="center" wrapText="1"/>
    </xf>
    <xf numFmtId="1" fontId="30" fillId="0" borderId="1" xfId="0" applyNumberFormat="1" applyFont="1" applyBorder="1" applyAlignment="1">
      <alignment horizontal="center" vertical="center" wrapText="1"/>
    </xf>
    <xf numFmtId="0" fontId="34" fillId="13" borderId="25" xfId="83" applyFill="1" applyBorder="1" applyAlignment="1">
      <alignment vertical="center" wrapText="1"/>
    </xf>
    <xf numFmtId="0" fontId="34" fillId="0" borderId="25" xfId="83" applyBorder="1" applyAlignment="1">
      <alignment vertical="center" wrapText="1"/>
    </xf>
    <xf numFmtId="0" fontId="34" fillId="13" borderId="27" xfId="83" applyFill="1" applyBorder="1" applyAlignment="1">
      <alignment vertical="center" wrapText="1"/>
    </xf>
    <xf numFmtId="0" fontId="34" fillId="0" borderId="27" xfId="83" applyBorder="1" applyAlignment="1">
      <alignment vertical="center" wrapText="1"/>
    </xf>
    <xf numFmtId="0" fontId="34" fillId="13" borderId="21" xfId="83" applyFill="1" applyBorder="1" applyAlignment="1">
      <alignment horizontal="left" vertical="center" wrapText="1"/>
    </xf>
    <xf numFmtId="0" fontId="34" fillId="13" borderId="1" xfId="83" applyFill="1" applyBorder="1" applyAlignment="1">
      <alignment horizontal="left" vertical="center" wrapText="1"/>
    </xf>
    <xf numFmtId="0" fontId="34" fillId="13" borderId="13" xfId="83" applyFill="1" applyBorder="1" applyAlignment="1">
      <alignment horizontal="left" vertical="center" wrapText="1"/>
    </xf>
    <xf numFmtId="0" fontId="34" fillId="0" borderId="21" xfId="83" applyBorder="1" applyAlignment="1">
      <alignment horizontal="left" vertical="center" wrapText="1"/>
    </xf>
    <xf numFmtId="0" fontId="34" fillId="0" borderId="1" xfId="83" applyBorder="1" applyAlignment="1">
      <alignment horizontal="left" vertical="center" wrapText="1"/>
    </xf>
    <xf numFmtId="0" fontId="34" fillId="0" borderId="13" xfId="83" applyBorder="1" applyAlignment="1">
      <alignment horizontal="left" vertical="center" wrapText="1"/>
    </xf>
    <xf numFmtId="0" fontId="34" fillId="13" borderId="22" xfId="83" applyFill="1" applyBorder="1" applyAlignment="1">
      <alignment horizontal="left" vertical="center" wrapText="1"/>
    </xf>
    <xf numFmtId="0" fontId="34" fillId="0" borderId="7" xfId="83" applyBorder="1" applyAlignment="1">
      <alignment horizontal="left" vertical="center" wrapText="1"/>
    </xf>
    <xf numFmtId="0" fontId="34" fillId="0" borderId="22" xfId="83" applyBorder="1" applyAlignment="1">
      <alignment horizontal="left" vertical="center" wrapText="1"/>
    </xf>
    <xf numFmtId="0" fontId="34" fillId="13" borderId="7" xfId="83" applyFill="1" applyBorder="1" applyAlignment="1">
      <alignment horizontal="left" vertical="center" wrapText="1"/>
    </xf>
    <xf numFmtId="0" fontId="34" fillId="13" borderId="16" xfId="83" applyFill="1" applyBorder="1" applyAlignment="1">
      <alignment horizontal="left" vertical="center" wrapText="1"/>
    </xf>
    <xf numFmtId="0" fontId="35" fillId="0" borderId="36" xfId="83" applyFont="1" applyBorder="1" applyAlignment="1">
      <alignment horizontal="center" vertical="center" wrapText="1"/>
    </xf>
    <xf numFmtId="0" fontId="34" fillId="0" borderId="19" xfId="83" applyBorder="1" applyAlignment="1">
      <alignment horizontal="left" vertical="center" wrapText="1"/>
    </xf>
    <xf numFmtId="0" fontId="34" fillId="0" borderId="38" xfId="83" applyBorder="1" applyAlignment="1">
      <alignment horizontal="left" vertical="center" wrapText="1"/>
    </xf>
    <xf numFmtId="0" fontId="34" fillId="13" borderId="22" xfId="83" applyFill="1" applyBorder="1" applyAlignment="1">
      <alignment vertical="center" wrapText="1"/>
    </xf>
    <xf numFmtId="0" fontId="34" fillId="0" borderId="0" xfId="83" applyAlignment="1">
      <alignment horizontal="left" vertical="center" wrapText="1"/>
    </xf>
    <xf numFmtId="0" fontId="17" fillId="0" borderId="1" xfId="0" applyFont="1" applyBorder="1" applyAlignment="1">
      <alignment horizontal="center" vertical="center"/>
    </xf>
    <xf numFmtId="0" fontId="31" fillId="0" borderId="1" xfId="0" applyFont="1" applyBorder="1" applyAlignment="1">
      <alignment horizontal="center" vertical="center"/>
    </xf>
    <xf numFmtId="0" fontId="40" fillId="0" borderId="0" xfId="0" applyFont="1"/>
    <xf numFmtId="0" fontId="24" fillId="5"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49" fontId="24" fillId="5" borderId="1" xfId="0" applyNumberFormat="1" applyFont="1" applyFill="1" applyBorder="1" applyAlignment="1">
      <alignment horizontal="center" vertical="center" wrapText="1"/>
    </xf>
    <xf numFmtId="49" fontId="24" fillId="6" borderId="1" xfId="0"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30" fillId="0" borderId="13" xfId="0" applyFont="1" applyBorder="1" applyAlignment="1">
      <alignment vertical="center" wrapText="1"/>
    </xf>
    <xf numFmtId="1" fontId="30" fillId="0" borderId="13" xfId="0" applyNumberFormat="1" applyFont="1" applyBorder="1" applyAlignment="1">
      <alignment horizontal="center" vertical="center" wrapText="1"/>
    </xf>
    <xf numFmtId="0" fontId="30" fillId="0" borderId="0" xfId="0" applyFont="1" applyAlignment="1">
      <alignment vertical="center" wrapText="1"/>
    </xf>
    <xf numFmtId="1" fontId="30" fillId="0" borderId="0" xfId="0" applyNumberFormat="1" applyFont="1" applyAlignment="1">
      <alignment horizontal="center" vertical="center" wrapText="1"/>
    </xf>
    <xf numFmtId="0" fontId="39" fillId="13" borderId="1" xfId="0" applyFont="1" applyFill="1" applyBorder="1" applyAlignment="1">
      <alignment horizontal="center" vertical="center" wrapText="1"/>
    </xf>
    <xf numFmtId="0" fontId="36" fillId="0" borderId="1" xfId="82" applyFont="1" applyBorder="1" applyAlignment="1">
      <alignment horizontal="center" vertical="center" wrapText="1"/>
    </xf>
    <xf numFmtId="0" fontId="0" fillId="16" borderId="1" xfId="0" applyFill="1" applyBorder="1" applyAlignment="1">
      <alignment vertical="center" wrapText="1"/>
    </xf>
    <xf numFmtId="0" fontId="10" fillId="16" borderId="1" xfId="82" applyFill="1" applyBorder="1" applyAlignment="1">
      <alignment vertical="center" wrapText="1"/>
    </xf>
    <xf numFmtId="0" fontId="36" fillId="16" borderId="1" xfId="82" applyFont="1" applyFill="1" applyBorder="1" applyAlignment="1">
      <alignment wrapText="1"/>
    </xf>
    <xf numFmtId="0" fontId="36" fillId="0" borderId="29" xfId="82" applyFont="1" applyBorder="1" applyAlignment="1">
      <alignment horizontal="left" vertical="center" wrapText="1"/>
    </xf>
    <xf numFmtId="0" fontId="10" fillId="0" borderId="29" xfId="82" applyBorder="1" applyAlignment="1">
      <alignment horizontal="left" vertical="center" wrapText="1"/>
    </xf>
    <xf numFmtId="0" fontId="10" fillId="0" borderId="30" xfId="82" applyBorder="1" applyAlignment="1">
      <alignment vertical="center" wrapText="1"/>
    </xf>
    <xf numFmtId="0" fontId="36" fillId="0" borderId="22" xfId="82" applyFont="1" applyBorder="1" applyAlignment="1">
      <alignment horizontal="left" vertical="center" wrapText="1"/>
    </xf>
    <xf numFmtId="0" fontId="0" fillId="17" borderId="1" xfId="0" applyFill="1" applyBorder="1" applyAlignment="1">
      <alignment vertical="center" wrapText="1"/>
    </xf>
    <xf numFmtId="0" fontId="0" fillId="17" borderId="1" xfId="0" applyFill="1" applyBorder="1" applyAlignment="1">
      <alignment horizontal="center" vertical="center" wrapText="1"/>
    </xf>
    <xf numFmtId="0" fontId="39" fillId="17" borderId="1" xfId="0" applyFont="1" applyFill="1" applyBorder="1" applyAlignment="1">
      <alignment horizontal="center" vertical="center" wrapText="1"/>
    </xf>
    <xf numFmtId="0" fontId="0" fillId="13" borderId="1" xfId="0" applyFill="1" applyBorder="1" applyAlignment="1">
      <alignment horizontal="center" vertical="center" wrapText="1"/>
    </xf>
    <xf numFmtId="0" fontId="0" fillId="16" borderId="1" xfId="0" applyFill="1" applyBorder="1" applyAlignment="1">
      <alignment horizontal="center" vertical="center" wrapText="1"/>
    </xf>
    <xf numFmtId="0" fontId="39" fillId="16" borderId="1" xfId="0" applyFont="1" applyFill="1" applyBorder="1" applyAlignment="1">
      <alignment horizontal="center" vertical="center" wrapText="1"/>
    </xf>
    <xf numFmtId="0" fontId="0" fillId="18" borderId="1" xfId="0" applyFill="1" applyBorder="1" applyAlignment="1">
      <alignment horizontal="center" vertical="center" wrapText="1"/>
    </xf>
    <xf numFmtId="0" fontId="39" fillId="18" borderId="1" xfId="0" applyFont="1" applyFill="1" applyBorder="1" applyAlignment="1">
      <alignment horizontal="center" vertical="center" wrapText="1"/>
    </xf>
    <xf numFmtId="0" fontId="0" fillId="18" borderId="1" xfId="0" applyFill="1" applyBorder="1" applyAlignment="1">
      <alignment vertical="center" wrapText="1"/>
    </xf>
    <xf numFmtId="0" fontId="39" fillId="17" borderId="1" xfId="0" applyFont="1" applyFill="1" applyBorder="1" applyAlignment="1">
      <alignment horizontal="left" vertical="center" wrapText="1"/>
    </xf>
    <xf numFmtId="0" fontId="0" fillId="16" borderId="1" xfId="0" applyFill="1" applyBorder="1" applyAlignment="1">
      <alignment horizontal="left" vertical="center" wrapText="1"/>
    </xf>
    <xf numFmtId="0" fontId="28" fillId="0" borderId="24" xfId="0" applyFont="1" applyBorder="1" applyAlignment="1">
      <alignment vertical="center" wrapText="1"/>
    </xf>
    <xf numFmtId="0" fontId="28" fillId="0" borderId="13" xfId="0" applyFont="1" applyBorder="1" applyAlignment="1">
      <alignment vertical="center" wrapText="1"/>
    </xf>
    <xf numFmtId="1" fontId="28" fillId="0" borderId="13" xfId="0" applyNumberFormat="1" applyFont="1" applyBorder="1" applyAlignment="1">
      <alignment horizontal="center" vertical="center" wrapText="1"/>
    </xf>
    <xf numFmtId="0" fontId="28" fillId="0" borderId="14" xfId="0" applyFont="1" applyBorder="1" applyAlignment="1">
      <alignment vertical="center" wrapText="1"/>
    </xf>
    <xf numFmtId="0" fontId="0" fillId="0" borderId="1" xfId="0" applyBorder="1" applyAlignment="1">
      <alignment vertical="center"/>
    </xf>
    <xf numFmtId="0" fontId="0" fillId="0" borderId="26" xfId="0" applyBorder="1" applyAlignment="1">
      <alignment vertical="center"/>
    </xf>
    <xf numFmtId="14" fontId="0" fillId="0" borderId="29" xfId="0" applyNumberFormat="1" applyBorder="1" applyAlignment="1">
      <alignment vertical="center"/>
    </xf>
    <xf numFmtId="14" fontId="0" fillId="0" borderId="30" xfId="0" applyNumberFormat="1"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1" fillId="0" borderId="32" xfId="0" applyFont="1" applyBorder="1" applyAlignment="1">
      <alignment vertical="center"/>
    </xf>
    <xf numFmtId="0" fontId="1" fillId="0" borderId="21" xfId="0" applyFont="1" applyBorder="1" applyAlignment="1">
      <alignment vertical="center"/>
    </xf>
    <xf numFmtId="0" fontId="1" fillId="0" borderId="31" xfId="0" applyFont="1" applyBorder="1" applyAlignment="1">
      <alignment vertical="center"/>
    </xf>
    <xf numFmtId="0" fontId="36" fillId="0" borderId="11" xfId="82" applyFont="1" applyBorder="1" applyAlignment="1">
      <alignment horizontal="center" vertical="center"/>
    </xf>
    <xf numFmtId="0" fontId="10" fillId="0" borderId="11" xfId="82" applyBorder="1" applyAlignment="1">
      <alignment horizontal="center" vertical="center"/>
    </xf>
    <xf numFmtId="0" fontId="10" fillId="0" borderId="33" xfId="82" applyBorder="1" applyAlignment="1">
      <alignment horizontal="left" vertical="center" wrapText="1"/>
    </xf>
    <xf numFmtId="0" fontId="36" fillId="0" borderId="13" xfId="82" applyFont="1" applyBorder="1" applyAlignment="1">
      <alignment horizontal="left" vertical="center" wrapText="1"/>
    </xf>
    <xf numFmtId="0" fontId="36" fillId="0" borderId="13" xfId="82" applyFont="1" applyBorder="1" applyAlignment="1">
      <alignment horizontal="center" vertical="center"/>
    </xf>
    <xf numFmtId="0" fontId="36" fillId="0" borderId="14" xfId="82" applyFont="1" applyBorder="1" applyAlignment="1">
      <alignment horizontal="center" vertical="center"/>
    </xf>
    <xf numFmtId="0" fontId="36" fillId="0" borderId="34" xfId="82" applyFont="1" applyBorder="1" applyAlignment="1">
      <alignment horizontal="center" vertical="center"/>
    </xf>
    <xf numFmtId="0" fontId="30" fillId="0" borderId="24" xfId="0" applyFont="1" applyBorder="1" applyAlignment="1">
      <alignment vertical="center" wrapText="1"/>
    </xf>
    <xf numFmtId="0" fontId="30" fillId="0" borderId="14" xfId="0" applyFont="1" applyBorder="1" applyAlignment="1">
      <alignment vertical="center" wrapText="1"/>
    </xf>
    <xf numFmtId="0" fontId="30" fillId="4" borderId="1" xfId="0" applyFont="1" applyFill="1" applyBorder="1" applyAlignment="1">
      <alignment horizontal="center" vertical="center" wrapText="1"/>
    </xf>
    <xf numFmtId="0" fontId="30" fillId="4" borderId="13" xfId="0" applyFont="1" applyFill="1" applyBorder="1" applyAlignment="1">
      <alignment horizontal="center" vertical="center" wrapText="1"/>
    </xf>
    <xf numFmtId="0" fontId="30" fillId="19" borderId="13" xfId="0" applyFont="1" applyFill="1" applyBorder="1" applyAlignment="1">
      <alignment horizontal="center" vertical="center" wrapText="1"/>
    </xf>
    <xf numFmtId="0" fontId="30" fillId="0" borderId="13" xfId="0" applyFont="1" applyBorder="1" applyAlignment="1">
      <alignment horizontal="center" vertical="center" wrapText="1"/>
    </xf>
    <xf numFmtId="0" fontId="30" fillId="0" borderId="0" xfId="0" applyFont="1" applyAlignment="1">
      <alignment horizontal="center" vertical="center" wrapText="1"/>
    </xf>
    <xf numFmtId="0" fontId="1" fillId="16" borderId="1" xfId="82" applyFont="1" applyFill="1" applyBorder="1" applyAlignment="1">
      <alignment horizontal="center" vertical="center" wrapText="1"/>
    </xf>
    <xf numFmtId="0" fontId="10" fillId="0" borderId="22" xfId="82" applyBorder="1" applyAlignment="1">
      <alignment wrapText="1"/>
    </xf>
    <xf numFmtId="0" fontId="0" fillId="0" borderId="0" xfId="0" applyAlignment="1">
      <alignment horizontal="center" wrapText="1"/>
    </xf>
    <xf numFmtId="0" fontId="11" fillId="0" borderId="0" xfId="82" applyFont="1" applyAlignment="1">
      <alignment horizontal="center" vertical="center"/>
    </xf>
    <xf numFmtId="0" fontId="41" fillId="0" borderId="0" xfId="82" applyFont="1"/>
    <xf numFmtId="0" fontId="43" fillId="0" borderId="0" xfId="0" applyFont="1" applyAlignment="1">
      <alignment vertical="center" wrapText="1"/>
    </xf>
    <xf numFmtId="49" fontId="44" fillId="0" borderId="1" xfId="82" applyNumberFormat="1" applyFont="1" applyBorder="1" applyAlignment="1">
      <alignment horizontal="center" vertical="center" wrapText="1"/>
    </xf>
    <xf numFmtId="49" fontId="28" fillId="0" borderId="1" xfId="82" applyNumberFormat="1" applyFont="1" applyBorder="1" applyAlignment="1">
      <alignment horizontal="center" vertical="center" wrapText="1"/>
    </xf>
    <xf numFmtId="49" fontId="44" fillId="0" borderId="26" xfId="82" applyNumberFormat="1" applyFont="1" applyBorder="1" applyAlignment="1">
      <alignment horizontal="center" vertical="center" wrapText="1"/>
    </xf>
    <xf numFmtId="0" fontId="32" fillId="0" borderId="1" xfId="0" applyFont="1" applyBorder="1" applyAlignment="1">
      <alignment vertical="center" wrapText="1"/>
    </xf>
    <xf numFmtId="0" fontId="19" fillId="0" borderId="1" xfId="2" applyFont="1" applyFill="1" applyBorder="1" applyAlignment="1">
      <alignment horizontal="center" vertical="center" textRotation="90" wrapText="1"/>
    </xf>
    <xf numFmtId="0" fontId="20" fillId="0" borderId="1" xfId="0" applyFont="1" applyBorder="1" applyAlignment="1">
      <alignment horizontal="center" vertical="center" textRotation="90" wrapText="1"/>
    </xf>
    <xf numFmtId="0" fontId="24" fillId="20" borderId="1" xfId="0" applyFont="1" applyFill="1" applyBorder="1" applyAlignment="1">
      <alignment horizontal="center" vertical="center"/>
    </xf>
    <xf numFmtId="0" fontId="24" fillId="20" borderId="1" xfId="0" applyFont="1" applyFill="1" applyBorder="1" applyAlignment="1">
      <alignment horizontal="left" vertical="center"/>
    </xf>
    <xf numFmtId="10" fontId="24" fillId="20" borderId="1" xfId="0" applyNumberFormat="1" applyFont="1" applyFill="1" applyBorder="1" applyAlignment="1">
      <alignment horizontal="left" vertical="center"/>
    </xf>
    <xf numFmtId="0" fontId="24" fillId="20" borderId="1" xfId="0" applyFont="1" applyFill="1" applyBorder="1" applyAlignment="1">
      <alignment horizontal="left" vertical="center" wrapText="1"/>
    </xf>
    <xf numFmtId="0" fontId="24" fillId="20" borderId="1" xfId="0" applyFont="1" applyFill="1" applyBorder="1" applyAlignment="1">
      <alignment horizontal="center" vertical="center" wrapText="1"/>
    </xf>
    <xf numFmtId="49" fontId="24" fillId="20" borderId="1" xfId="0" applyNumberFormat="1" applyFont="1" applyFill="1" applyBorder="1" applyAlignment="1">
      <alignment horizontal="center" vertical="center" wrapText="1"/>
    </xf>
    <xf numFmtId="0" fontId="24" fillId="21" borderId="1" xfId="0" applyFont="1" applyFill="1" applyBorder="1" applyAlignment="1">
      <alignment horizontal="center" vertical="center"/>
    </xf>
    <xf numFmtId="0" fontId="24" fillId="21" borderId="1" xfId="0" applyFont="1" applyFill="1" applyBorder="1" applyAlignment="1">
      <alignment horizontal="left" vertical="center"/>
    </xf>
    <xf numFmtId="10" fontId="24" fillId="21" borderId="1" xfId="0" applyNumberFormat="1" applyFont="1" applyFill="1" applyBorder="1" applyAlignment="1">
      <alignment horizontal="left" vertical="center"/>
    </xf>
    <xf numFmtId="0" fontId="24" fillId="21" borderId="1" xfId="0" applyFont="1" applyFill="1" applyBorder="1" applyAlignment="1">
      <alignment horizontal="left" vertical="center" wrapText="1"/>
    </xf>
    <xf numFmtId="0" fontId="24" fillId="21" borderId="1" xfId="0" applyFont="1" applyFill="1" applyBorder="1" applyAlignment="1">
      <alignment horizontal="center" vertical="center" wrapText="1"/>
    </xf>
    <xf numFmtId="49" fontId="24" fillId="21" borderId="1" xfId="0" applyNumberFormat="1" applyFont="1" applyFill="1" applyBorder="1" applyAlignment="1">
      <alignment horizontal="center" vertical="center" wrapText="1"/>
    </xf>
    <xf numFmtId="0" fontId="17" fillId="26" borderId="1" xfId="0" applyFont="1" applyFill="1" applyBorder="1" applyAlignment="1">
      <alignment horizontal="center" vertical="center" textRotation="90"/>
    </xf>
    <xf numFmtId="0" fontId="17" fillId="26" borderId="1" xfId="0" applyFont="1" applyFill="1" applyBorder="1" applyAlignment="1">
      <alignment horizontal="center" vertical="center" wrapText="1"/>
    </xf>
    <xf numFmtId="0" fontId="28" fillId="26" borderId="1" xfId="2" applyFont="1" applyFill="1" applyBorder="1" applyAlignment="1">
      <alignment horizontal="center" vertical="center" textRotation="90" wrapText="1"/>
    </xf>
    <xf numFmtId="0" fontId="32" fillId="26" borderId="1" xfId="0" applyFont="1" applyFill="1" applyBorder="1" applyAlignment="1">
      <alignment horizontal="center" vertical="center"/>
    </xf>
    <xf numFmtId="0" fontId="37" fillId="26" borderId="1" xfId="0" applyFont="1" applyFill="1" applyBorder="1" applyAlignment="1">
      <alignment horizontal="center" vertical="center"/>
    </xf>
    <xf numFmtId="0" fontId="37" fillId="26" borderId="16" xfId="0" applyFont="1" applyFill="1" applyBorder="1" applyAlignment="1">
      <alignment horizontal="center" vertical="center" wrapText="1"/>
    </xf>
    <xf numFmtId="0" fontId="30" fillId="0" borderId="1" xfId="0" applyFont="1" applyBorder="1" applyAlignment="1">
      <alignment horizontal="center" vertical="center" wrapText="1"/>
    </xf>
    <xf numFmtId="0" fontId="0" fillId="26" borderId="1" xfId="0" applyFill="1" applyBorder="1" applyAlignment="1">
      <alignment horizontal="center" vertical="center" wrapText="1"/>
    </xf>
    <xf numFmtId="0" fontId="0" fillId="26" borderId="1" xfId="0" applyFill="1" applyBorder="1" applyAlignment="1">
      <alignment horizontal="left" vertical="center" wrapText="1"/>
    </xf>
    <xf numFmtId="0" fontId="26" fillId="26" borderId="1" xfId="0" applyFont="1" applyFill="1" applyBorder="1" applyAlignment="1">
      <alignment vertical="center"/>
    </xf>
    <xf numFmtId="0" fontId="22" fillId="26" borderId="1" xfId="0" applyFont="1" applyFill="1" applyBorder="1" applyAlignment="1">
      <alignment horizontal="left" vertical="center"/>
    </xf>
    <xf numFmtId="0" fontId="22" fillId="26" borderId="11" xfId="0" applyFont="1" applyFill="1" applyBorder="1" applyAlignment="1">
      <alignment horizontal="left" vertical="center"/>
    </xf>
    <xf numFmtId="0" fontId="22" fillId="26" borderId="3" xfId="0" applyFont="1" applyFill="1" applyBorder="1" applyAlignment="1">
      <alignment horizontal="left" vertical="center"/>
    </xf>
    <xf numFmtId="0" fontId="27" fillId="26" borderId="1" xfId="2" applyFont="1" applyFill="1" applyBorder="1" applyAlignment="1">
      <alignment horizontal="left" vertical="center" wrapText="1"/>
    </xf>
    <xf numFmtId="0" fontId="28" fillId="26" borderId="1" xfId="2" applyFont="1" applyFill="1" applyBorder="1" applyAlignment="1">
      <alignment horizontal="center" textRotation="90" wrapText="1"/>
    </xf>
    <xf numFmtId="0" fontId="19" fillId="0" borderId="1" xfId="2" applyFont="1" applyFill="1" applyBorder="1" applyAlignment="1">
      <alignment horizontal="center" textRotation="90" wrapText="1"/>
    </xf>
    <xf numFmtId="0" fontId="20" fillId="0" borderId="1" xfId="0" applyFont="1" applyBorder="1" applyAlignment="1">
      <alignment horizontal="center" textRotation="90" wrapText="1"/>
    </xf>
    <xf numFmtId="1" fontId="18" fillId="27" borderId="1" xfId="0" applyNumberFormat="1" applyFont="1" applyFill="1" applyBorder="1" applyAlignment="1">
      <alignment horizontal="left" vertical="center"/>
    </xf>
    <xf numFmtId="0" fontId="22" fillId="26" borderId="1" xfId="0" applyFont="1" applyFill="1" applyBorder="1" applyAlignment="1">
      <alignment vertical="center" wrapText="1"/>
    </xf>
    <xf numFmtId="0" fontId="22" fillId="26" borderId="1" xfId="0" applyFont="1" applyFill="1" applyBorder="1" applyAlignment="1">
      <alignment vertical="center"/>
    </xf>
    <xf numFmtId="0" fontId="25" fillId="26" borderId="1" xfId="0" applyFont="1" applyFill="1" applyBorder="1" applyAlignment="1">
      <alignment vertical="center"/>
    </xf>
    <xf numFmtId="0" fontId="25" fillId="26" borderId="3" xfId="0" applyFont="1" applyFill="1" applyBorder="1" applyAlignment="1">
      <alignment horizontal="justify" vertical="center" wrapText="1"/>
    </xf>
    <xf numFmtId="0" fontId="19" fillId="26" borderId="1" xfId="2" applyFont="1" applyFill="1" applyBorder="1" applyAlignment="1">
      <alignment horizontal="center" textRotation="90" wrapText="1"/>
    </xf>
    <xf numFmtId="0" fontId="20" fillId="28" borderId="1" xfId="0" applyFont="1" applyFill="1" applyBorder="1" applyAlignment="1">
      <alignment horizontal="center" textRotation="90" wrapText="1"/>
    </xf>
    <xf numFmtId="0" fontId="32" fillId="26" borderId="17" xfId="0" applyFont="1" applyFill="1" applyBorder="1" applyAlignment="1">
      <alignment horizontal="center" vertical="center"/>
    </xf>
    <xf numFmtId="0" fontId="32" fillId="26" borderId="7" xfId="0" applyFont="1" applyFill="1" applyBorder="1" applyAlignment="1">
      <alignment horizontal="center" vertical="center"/>
    </xf>
    <xf numFmtId="0" fontId="32" fillId="26" borderId="7" xfId="0" applyFont="1" applyFill="1" applyBorder="1" applyAlignment="1">
      <alignment horizontal="center" vertical="center" wrapText="1"/>
    </xf>
    <xf numFmtId="0" fontId="32" fillId="26" borderId="18" xfId="0" applyFont="1" applyFill="1" applyBorder="1" applyAlignment="1">
      <alignment horizontal="center" vertical="center"/>
    </xf>
    <xf numFmtId="0" fontId="0" fillId="26" borderId="1" xfId="0" applyFill="1" applyBorder="1" applyAlignment="1">
      <alignment vertical="center" wrapText="1"/>
    </xf>
    <xf numFmtId="0" fontId="47" fillId="29" borderId="19" xfId="83" applyFont="1" applyFill="1" applyBorder="1" applyAlignment="1">
      <alignment horizontal="center" vertical="center" wrapText="1"/>
    </xf>
    <xf numFmtId="0" fontId="37" fillId="26" borderId="39" xfId="82" applyFont="1" applyFill="1" applyBorder="1" applyAlignment="1">
      <alignment horizontal="center" vertical="center" wrapText="1"/>
    </xf>
    <xf numFmtId="0" fontId="10" fillId="26" borderId="40" xfId="82" applyFill="1" applyBorder="1" applyAlignment="1">
      <alignment horizontal="center" vertical="center" wrapText="1"/>
    </xf>
    <xf numFmtId="0" fontId="10" fillId="26" borderId="43" xfId="82" applyFill="1" applyBorder="1" applyAlignment="1">
      <alignment horizontal="center" vertical="center" wrapText="1"/>
    </xf>
    <xf numFmtId="0" fontId="10" fillId="26" borderId="41" xfId="82" applyFill="1" applyBorder="1" applyAlignment="1">
      <alignment horizontal="center" vertical="center" wrapText="1"/>
    </xf>
    <xf numFmtId="0" fontId="37" fillId="26" borderId="32" xfId="82" applyFont="1" applyFill="1" applyBorder="1" applyAlignment="1">
      <alignment horizontal="center" vertical="center" wrapText="1"/>
    </xf>
    <xf numFmtId="0" fontId="37" fillId="26" borderId="21" xfId="82" applyFont="1" applyFill="1" applyBorder="1" applyAlignment="1">
      <alignment horizontal="center" vertical="center" wrapText="1"/>
    </xf>
    <xf numFmtId="0" fontId="37" fillId="26" borderId="42" xfId="82" applyFont="1" applyFill="1" applyBorder="1" applyAlignment="1">
      <alignment horizontal="center" vertical="center" wrapText="1"/>
    </xf>
    <xf numFmtId="0" fontId="37" fillId="26" borderId="31" xfId="82" applyFont="1" applyFill="1" applyBorder="1" applyAlignment="1">
      <alignment horizontal="center" vertical="center" wrapText="1"/>
    </xf>
    <xf numFmtId="0" fontId="1" fillId="26" borderId="32" xfId="82" applyFont="1" applyFill="1" applyBorder="1" applyAlignment="1">
      <alignment horizontal="center" vertical="center" wrapText="1"/>
    </xf>
    <xf numFmtId="0" fontId="1" fillId="26" borderId="21" xfId="82" applyFont="1" applyFill="1" applyBorder="1" applyAlignment="1">
      <alignment horizontal="center" vertical="center" wrapText="1"/>
    </xf>
    <xf numFmtId="0" fontId="1" fillId="26" borderId="31" xfId="82" applyFont="1" applyFill="1" applyBorder="1" applyAlignment="1">
      <alignment horizontal="center" vertical="center" wrapText="1"/>
    </xf>
    <xf numFmtId="0" fontId="10" fillId="26" borderId="29" xfId="82" applyFill="1" applyBorder="1" applyAlignment="1">
      <alignment horizontal="center" vertical="center" wrapText="1"/>
    </xf>
    <xf numFmtId="0" fontId="10" fillId="26" borderId="30" xfId="82" applyFill="1" applyBorder="1" applyAlignment="1">
      <alignment horizontal="center" vertical="center" wrapText="1"/>
    </xf>
    <xf numFmtId="0" fontId="27" fillId="26" borderId="1" xfId="82" applyFont="1" applyFill="1" applyBorder="1" applyAlignment="1">
      <alignment horizontal="center" wrapText="1"/>
    </xf>
    <xf numFmtId="0" fontId="0" fillId="26" borderId="1" xfId="0" applyFill="1" applyBorder="1" applyAlignment="1">
      <alignment horizontal="center" wrapText="1"/>
    </xf>
    <xf numFmtId="0" fontId="32" fillId="26" borderId="1" xfId="84" applyFont="1" applyFill="1" applyBorder="1" applyAlignment="1">
      <alignment horizontal="center" vertical="center" wrapText="1"/>
    </xf>
    <xf numFmtId="0" fontId="32" fillId="26" borderId="1" xfId="84" applyFont="1" applyFill="1" applyBorder="1" applyAlignment="1">
      <alignment vertical="center" wrapText="1"/>
    </xf>
    <xf numFmtId="0" fontId="37" fillId="30" borderId="1" xfId="0" applyFont="1" applyFill="1" applyBorder="1" applyAlignment="1">
      <alignment horizontal="center" vertical="center" wrapText="1"/>
    </xf>
    <xf numFmtId="0" fontId="49" fillId="30" borderId="1" xfId="0" applyFont="1" applyFill="1" applyBorder="1" applyAlignment="1">
      <alignment horizontal="center" vertical="center" wrapText="1"/>
    </xf>
    <xf numFmtId="49" fontId="53" fillId="0" borderId="1" xfId="82" applyNumberFormat="1" applyFont="1" applyBorder="1" applyAlignment="1">
      <alignment horizontal="center" vertical="center" wrapText="1"/>
    </xf>
    <xf numFmtId="49" fontId="53" fillId="0" borderId="26" xfId="82" applyNumberFormat="1" applyFont="1" applyBorder="1" applyAlignment="1">
      <alignment horizontal="center" vertical="center" wrapText="1"/>
    </xf>
    <xf numFmtId="0" fontId="54" fillId="26" borderId="44" xfId="0" applyFont="1" applyFill="1" applyBorder="1" applyAlignment="1">
      <alignment horizontal="center" vertical="center" wrapText="1"/>
    </xf>
    <xf numFmtId="0" fontId="54" fillId="26" borderId="21" xfId="0" applyFont="1" applyFill="1" applyBorder="1" applyAlignment="1">
      <alignment horizontal="center" vertical="center" wrapText="1"/>
    </xf>
    <xf numFmtId="0" fontId="54" fillId="26" borderId="31" xfId="0" applyFont="1" applyFill="1" applyBorder="1" applyAlignment="1">
      <alignment horizontal="center" vertical="center" wrapText="1"/>
    </xf>
    <xf numFmtId="0" fontId="54" fillId="26" borderId="45" xfId="0" applyFont="1" applyFill="1" applyBorder="1" applyAlignment="1">
      <alignment horizontal="center" vertical="center" wrapText="1"/>
    </xf>
    <xf numFmtId="0" fontId="54" fillId="26" borderId="22" xfId="0" applyFont="1" applyFill="1" applyBorder="1" applyAlignment="1">
      <alignment horizontal="center" vertical="center" wrapText="1"/>
    </xf>
    <xf numFmtId="0" fontId="54" fillId="26" borderId="27" xfId="0" applyFont="1" applyFill="1" applyBorder="1" applyAlignment="1">
      <alignment horizontal="center" vertical="center" wrapText="1"/>
    </xf>
    <xf numFmtId="49" fontId="54" fillId="9" borderId="28" xfId="82" applyNumberFormat="1" applyFont="1" applyFill="1" applyBorder="1" applyAlignment="1">
      <alignment horizontal="center" vertical="center"/>
    </xf>
    <xf numFmtId="49" fontId="54" fillId="9" borderId="25" xfId="82" applyNumberFormat="1" applyFont="1" applyFill="1" applyBorder="1" applyAlignment="1">
      <alignment horizontal="left" vertical="center"/>
    </xf>
    <xf numFmtId="49" fontId="54" fillId="10" borderId="29" xfId="82" applyNumberFormat="1" applyFont="1" applyFill="1" applyBorder="1" applyAlignment="1">
      <alignment horizontal="center" vertical="center"/>
    </xf>
    <xf numFmtId="49" fontId="54" fillId="10" borderId="26" xfId="82" applyNumberFormat="1" applyFont="1" applyFill="1" applyBorder="1" applyAlignment="1">
      <alignment horizontal="left" vertical="center"/>
    </xf>
    <xf numFmtId="49" fontId="54" fillId="24" borderId="29" xfId="82" applyNumberFormat="1" applyFont="1" applyFill="1" applyBorder="1" applyAlignment="1">
      <alignment horizontal="center" vertical="center"/>
    </xf>
    <xf numFmtId="49" fontId="54" fillId="24" borderId="26" xfId="82" applyNumberFormat="1" applyFont="1" applyFill="1" applyBorder="1" applyAlignment="1">
      <alignment horizontal="left" vertical="center"/>
    </xf>
    <xf numFmtId="49" fontId="55" fillId="23" borderId="29" xfId="82" applyNumberFormat="1" applyFont="1" applyFill="1" applyBorder="1" applyAlignment="1">
      <alignment horizontal="center" vertical="center"/>
    </xf>
    <xf numFmtId="49" fontId="55" fillId="23" borderId="26" xfId="82" applyNumberFormat="1" applyFont="1" applyFill="1" applyBorder="1" applyAlignment="1">
      <alignment horizontal="left" vertical="center"/>
    </xf>
    <xf numFmtId="49" fontId="46" fillId="31" borderId="1" xfId="82" quotePrefix="1" applyNumberFormat="1" applyFont="1" applyFill="1" applyBorder="1" applyAlignment="1">
      <alignment horizontal="center" vertical="center" wrapText="1"/>
    </xf>
    <xf numFmtId="49" fontId="46" fillId="31" borderId="26" xfId="82" quotePrefix="1" applyNumberFormat="1" applyFont="1" applyFill="1" applyBorder="1" applyAlignment="1">
      <alignment horizontal="center" vertical="center" wrapText="1"/>
    </xf>
    <xf numFmtId="49" fontId="46" fillId="31" borderId="22" xfId="82" quotePrefix="1" applyNumberFormat="1" applyFont="1" applyFill="1" applyBorder="1" applyAlignment="1">
      <alignment horizontal="center" vertical="center" wrapText="1"/>
    </xf>
    <xf numFmtId="49" fontId="46" fillId="31" borderId="27" xfId="82" quotePrefix="1" applyNumberFormat="1" applyFont="1" applyFill="1" applyBorder="1" applyAlignment="1">
      <alignment horizontal="center" vertical="center" wrapText="1"/>
    </xf>
    <xf numFmtId="0" fontId="30" fillId="32" borderId="1" xfId="0" applyFont="1" applyFill="1" applyBorder="1" applyAlignment="1">
      <alignment horizontal="center" vertical="center" wrapText="1"/>
    </xf>
    <xf numFmtId="0" fontId="10" fillId="0" borderId="1" xfId="82" applyBorder="1" applyAlignment="1">
      <alignment horizontal="center" vertical="center" wrapText="1"/>
    </xf>
    <xf numFmtId="0" fontId="36" fillId="16" borderId="1" xfId="82" applyFont="1" applyFill="1" applyBorder="1" applyAlignment="1">
      <alignment horizontal="center" vertical="center" wrapText="1"/>
    </xf>
    <xf numFmtId="0" fontId="10" fillId="16" borderId="1" xfId="82" applyFill="1" applyBorder="1" applyAlignment="1">
      <alignment horizontal="center" vertical="center" wrapText="1"/>
    </xf>
    <xf numFmtId="0" fontId="10" fillId="0" borderId="22" xfId="82" applyBorder="1" applyAlignment="1">
      <alignment horizontal="center" vertical="center" wrapText="1"/>
    </xf>
    <xf numFmtId="0" fontId="25" fillId="26" borderId="3" xfId="0" applyFont="1" applyFill="1" applyBorder="1" applyAlignment="1">
      <alignment horizontal="left" vertical="center" wrapText="1"/>
    </xf>
    <xf numFmtId="0" fontId="48" fillId="26" borderId="11" xfId="0" applyFont="1" applyFill="1" applyBorder="1" applyAlignment="1">
      <alignment horizontal="center" vertical="center" wrapText="1"/>
    </xf>
    <xf numFmtId="0" fontId="48" fillId="26" borderId="12" xfId="0" applyFont="1" applyFill="1" applyBorder="1" applyAlignment="1">
      <alignment horizontal="center" vertical="center" wrapText="1"/>
    </xf>
    <xf numFmtId="0" fontId="48" fillId="26" borderId="3" xfId="0" applyFont="1" applyFill="1" applyBorder="1" applyAlignment="1">
      <alignment horizontal="center" vertical="center" wrapText="1"/>
    </xf>
    <xf numFmtId="0" fontId="42" fillId="0" borderId="5" xfId="0" applyFont="1" applyBorder="1" applyAlignment="1">
      <alignment horizontal="center"/>
    </xf>
    <xf numFmtId="0" fontId="17" fillId="26" borderId="1" xfId="0" applyFont="1" applyFill="1" applyBorder="1" applyAlignment="1">
      <alignment horizontal="center" vertical="center" wrapText="1"/>
    </xf>
    <xf numFmtId="0" fontId="17" fillId="26" borderId="1" xfId="0" applyFont="1" applyFill="1" applyBorder="1" applyAlignment="1">
      <alignment horizontal="center" vertical="center"/>
    </xf>
    <xf numFmtId="0" fontId="0" fillId="0" borderId="1" xfId="0" applyBorder="1" applyAlignment="1">
      <alignment horizontal="center" vertical="center" wrapText="1"/>
    </xf>
    <xf numFmtId="49" fontId="0" fillId="22" borderId="11" xfId="0" applyNumberFormat="1" applyFill="1" applyBorder="1" applyAlignment="1">
      <alignment horizontal="center" vertical="center"/>
    </xf>
    <xf numFmtId="49" fontId="0" fillId="22" borderId="12" xfId="0" applyNumberFormat="1" applyFill="1" applyBorder="1" applyAlignment="1">
      <alignment horizontal="center" vertical="center"/>
    </xf>
    <xf numFmtId="49" fontId="0" fillId="22" borderId="3" xfId="0" applyNumberFormat="1" applyFill="1" applyBorder="1" applyAlignment="1">
      <alignment horizontal="center"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7" fillId="0" borderId="3" xfId="0" applyFont="1" applyBorder="1" applyAlignment="1">
      <alignment horizontal="left" vertical="center"/>
    </xf>
    <xf numFmtId="0" fontId="17" fillId="26" borderId="10" xfId="0" applyFont="1" applyFill="1" applyBorder="1" applyAlignment="1">
      <alignment horizontal="center" vertical="center"/>
    </xf>
    <xf numFmtId="0" fontId="17" fillId="26" borderId="17" xfId="0" applyFont="1" applyFill="1" applyBorder="1" applyAlignment="1">
      <alignment horizontal="center" vertical="center"/>
    </xf>
    <xf numFmtId="0" fontId="0" fillId="26" borderId="10" xfId="0" applyFill="1" applyBorder="1" applyAlignment="1">
      <alignment horizontal="center" vertical="center"/>
    </xf>
    <xf numFmtId="0" fontId="17" fillId="0" borderId="1" xfId="0" applyFont="1" applyBorder="1" applyAlignment="1">
      <alignment horizontal="center" vertical="center"/>
    </xf>
    <xf numFmtId="0" fontId="27" fillId="26"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20" borderId="1" xfId="0" applyFont="1" applyFill="1" applyBorder="1" applyAlignment="1">
      <alignment horizontal="left" vertical="center" wrapText="1"/>
    </xf>
    <xf numFmtId="0" fontId="24" fillId="21" borderId="1" xfId="0" applyFont="1" applyFill="1" applyBorder="1" applyAlignment="1">
      <alignment horizontal="left" vertical="center" wrapText="1"/>
    </xf>
    <xf numFmtId="49" fontId="54" fillId="31" borderId="30" xfId="82" quotePrefix="1" applyNumberFormat="1" applyFont="1" applyFill="1" applyBorder="1" applyAlignment="1">
      <alignment horizontal="center" vertical="center" wrapText="1"/>
    </xf>
    <xf numFmtId="49" fontId="54" fillId="31" borderId="27" xfId="82" quotePrefix="1" applyNumberFormat="1" applyFont="1" applyFill="1" applyBorder="1" applyAlignment="1">
      <alignment horizontal="center" vertical="center" wrapText="1"/>
    </xf>
    <xf numFmtId="0" fontId="11" fillId="0" borderId="0" xfId="82" applyFont="1" applyAlignment="1">
      <alignment horizontal="center"/>
    </xf>
    <xf numFmtId="49" fontId="15" fillId="0" borderId="0" xfId="82" applyNumberFormat="1" applyFont="1" applyAlignment="1">
      <alignment horizontal="center"/>
    </xf>
    <xf numFmtId="49" fontId="54" fillId="25" borderId="32" xfId="82" quotePrefix="1" applyNumberFormat="1" applyFont="1" applyFill="1" applyBorder="1" applyAlignment="1">
      <alignment horizontal="center" vertical="center" wrapText="1"/>
    </xf>
    <xf numFmtId="49" fontId="54" fillId="25" borderId="21" xfId="82" quotePrefix="1" applyNumberFormat="1" applyFont="1" applyFill="1" applyBorder="1" applyAlignment="1">
      <alignment horizontal="center" vertical="center" wrapText="1"/>
    </xf>
    <xf numFmtId="49" fontId="54" fillId="25" borderId="29" xfId="82" quotePrefix="1" applyNumberFormat="1" applyFont="1" applyFill="1" applyBorder="1" applyAlignment="1">
      <alignment horizontal="center" vertical="center" wrapText="1"/>
    </xf>
    <xf numFmtId="49" fontId="54" fillId="25" borderId="1" xfId="82" quotePrefix="1" applyNumberFormat="1" applyFont="1" applyFill="1" applyBorder="1" applyAlignment="1">
      <alignment horizontal="center" vertical="center" wrapText="1"/>
    </xf>
    <xf numFmtId="49" fontId="54" fillId="31" borderId="29" xfId="82" quotePrefix="1" applyNumberFormat="1" applyFont="1" applyFill="1" applyBorder="1" applyAlignment="1">
      <alignment horizontal="center" vertical="center" wrapText="1"/>
    </xf>
    <xf numFmtId="49" fontId="54" fillId="31" borderId="26" xfId="82" quotePrefix="1" applyNumberFormat="1" applyFont="1" applyFill="1" applyBorder="1" applyAlignment="1">
      <alignment horizontal="center" vertical="center" wrapText="1"/>
    </xf>
    <xf numFmtId="0" fontId="0" fillId="26" borderId="1" xfId="0" applyFill="1" applyBorder="1" applyAlignment="1">
      <alignment horizontal="center" vertical="center" wrapText="1"/>
    </xf>
    <xf numFmtId="0" fontId="26" fillId="26" borderId="6" xfId="0" applyFont="1" applyFill="1" applyBorder="1" applyAlignment="1">
      <alignment horizontal="center" vertical="center" wrapText="1"/>
    </xf>
    <xf numFmtId="0" fontId="26" fillId="26" borderId="0" xfId="0" applyFont="1" applyFill="1" applyAlignment="1">
      <alignment horizontal="center" vertical="center" wrapText="1"/>
    </xf>
    <xf numFmtId="0" fontId="26" fillId="26" borderId="10" xfId="0" applyFont="1" applyFill="1" applyBorder="1" applyAlignment="1">
      <alignment horizontal="center" vertical="center" wrapText="1"/>
    </xf>
    <xf numFmtId="0" fontId="22" fillId="26" borderId="11" xfId="0" applyFont="1" applyFill="1" applyBorder="1" applyAlignment="1">
      <alignment horizontal="left" vertical="center"/>
    </xf>
    <xf numFmtId="0" fontId="22" fillId="26" borderId="12" xfId="0" applyFont="1" applyFill="1" applyBorder="1" applyAlignment="1">
      <alignment horizontal="left" vertical="center"/>
    </xf>
    <xf numFmtId="0" fontId="22" fillId="26" borderId="3" xfId="0" applyFont="1" applyFill="1" applyBorder="1" applyAlignment="1">
      <alignment horizontal="left" vertical="center"/>
    </xf>
    <xf numFmtId="0" fontId="23" fillId="0" borderId="1" xfId="0" applyFont="1" applyBorder="1" applyAlignment="1">
      <alignment horizontal="center" vertical="center"/>
    </xf>
    <xf numFmtId="0" fontId="28" fillId="11" borderId="8" xfId="1" applyFont="1" applyFill="1" applyBorder="1" applyAlignment="1">
      <alignment horizontal="left" vertical="center" wrapText="1"/>
    </xf>
    <xf numFmtId="0" fontId="28" fillId="11" borderId="9" xfId="1" applyFont="1" applyFill="1" applyBorder="1" applyAlignment="1">
      <alignment horizontal="left" vertical="center" wrapText="1"/>
    </xf>
    <xf numFmtId="0" fontId="18" fillId="0" borderId="1" xfId="0" applyFont="1" applyBorder="1" applyAlignment="1">
      <alignment horizontal="left" vertical="center"/>
    </xf>
    <xf numFmtId="14" fontId="18" fillId="0" borderId="7" xfId="0" applyNumberFormat="1" applyFont="1" applyBorder="1" applyAlignment="1">
      <alignment horizontal="left"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3" xfId="0" applyFont="1" applyBorder="1" applyAlignment="1">
      <alignment horizontal="center" vertical="center"/>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18" fillId="0" borderId="3" xfId="0" applyFont="1" applyBorder="1" applyAlignment="1">
      <alignment horizontal="left" vertical="center"/>
    </xf>
    <xf numFmtId="0" fontId="0" fillId="26" borderId="1" xfId="0" applyFill="1" applyBorder="1" applyAlignment="1">
      <alignment horizontal="center" vertical="center" textRotation="90" wrapText="1"/>
    </xf>
    <xf numFmtId="0" fontId="0" fillId="26" borderId="11" xfId="0" applyFill="1" applyBorder="1" applyAlignment="1">
      <alignment horizontal="center" vertical="center" wrapText="1"/>
    </xf>
    <xf numFmtId="0" fontId="0" fillId="26" borderId="12" xfId="0" applyFill="1" applyBorder="1" applyAlignment="1">
      <alignment horizontal="center" vertical="center" wrapText="1"/>
    </xf>
    <xf numFmtId="0" fontId="0" fillId="26" borderId="3" xfId="0" applyFill="1" applyBorder="1" applyAlignment="1">
      <alignment horizontal="center" vertical="center" wrapText="1"/>
    </xf>
    <xf numFmtId="0" fontId="0" fillId="26" borderId="14" xfId="0" applyFill="1" applyBorder="1" applyAlignment="1">
      <alignment horizontal="center" vertical="center" wrapText="1"/>
    </xf>
    <xf numFmtId="0" fontId="0" fillId="26" borderId="6" xfId="0" applyFill="1" applyBorder="1" applyAlignment="1">
      <alignment horizontal="center" vertical="center" wrapText="1"/>
    </xf>
    <xf numFmtId="0" fontId="0" fillId="26" borderId="24" xfId="0" applyFill="1" applyBorder="1" applyAlignment="1">
      <alignment horizontal="center" vertical="center" wrapText="1"/>
    </xf>
    <xf numFmtId="0" fontId="0" fillId="26" borderId="4" xfId="0" applyFill="1" applyBorder="1" applyAlignment="1">
      <alignment horizontal="center" vertical="center" wrapText="1"/>
    </xf>
    <xf numFmtId="0" fontId="0" fillId="26" borderId="0" xfId="0" applyFill="1" applyAlignment="1">
      <alignment horizontal="center" vertical="center" wrapText="1"/>
    </xf>
    <xf numFmtId="0" fontId="0" fillId="26" borderId="15" xfId="0" applyFill="1" applyBorder="1" applyAlignment="1">
      <alignment horizontal="center" vertical="center" wrapText="1"/>
    </xf>
    <xf numFmtId="0" fontId="0" fillId="26" borderId="18" xfId="0" applyFill="1" applyBorder="1" applyAlignment="1">
      <alignment horizontal="center" vertical="center" wrapText="1"/>
    </xf>
    <xf numFmtId="0" fontId="0" fillId="26" borderId="10" xfId="0" applyFill="1" applyBorder="1" applyAlignment="1">
      <alignment horizontal="center" vertical="center" wrapText="1"/>
    </xf>
    <xf numFmtId="0" fontId="0" fillId="26" borderId="17" xfId="0" applyFill="1" applyBorder="1" applyAlignment="1">
      <alignment horizontal="center" vertical="center" wrapText="1"/>
    </xf>
    <xf numFmtId="0" fontId="34" fillId="13" borderId="1" xfId="83" applyFill="1" applyBorder="1" applyAlignment="1">
      <alignment horizontal="left" vertical="center" wrapText="1"/>
    </xf>
    <xf numFmtId="0" fontId="34" fillId="13" borderId="22" xfId="83" applyFill="1" applyBorder="1" applyAlignment="1">
      <alignment horizontal="left" vertical="center" wrapText="1"/>
    </xf>
    <xf numFmtId="0" fontId="35" fillId="13" borderId="36" xfId="83" applyFont="1" applyFill="1" applyBorder="1" applyAlignment="1">
      <alignment horizontal="center" vertical="center" wrapText="1"/>
    </xf>
    <xf numFmtId="0" fontId="35" fillId="13" borderId="23" xfId="83" applyFont="1" applyFill="1" applyBorder="1" applyAlignment="1">
      <alignment horizontal="center" vertical="center" wrapText="1"/>
    </xf>
    <xf numFmtId="0" fontId="35" fillId="13" borderId="37" xfId="83" applyFont="1" applyFill="1" applyBorder="1" applyAlignment="1">
      <alignment horizontal="center" vertical="center" wrapText="1"/>
    </xf>
    <xf numFmtId="0" fontId="34" fillId="13" borderId="19" xfId="83" applyFill="1" applyBorder="1" applyAlignment="1">
      <alignment horizontal="left" vertical="center" wrapText="1"/>
    </xf>
    <xf numFmtId="0" fontId="34" fillId="13" borderId="16" xfId="83" applyFill="1" applyBorder="1" applyAlignment="1">
      <alignment horizontal="left" vertical="center" wrapText="1"/>
    </xf>
    <xf numFmtId="0" fontId="34" fillId="13" borderId="7" xfId="83" applyFill="1" applyBorder="1" applyAlignment="1">
      <alignment horizontal="left" vertical="center" wrapText="1"/>
    </xf>
    <xf numFmtId="0" fontId="34" fillId="13" borderId="21" xfId="83" applyFill="1" applyBorder="1" applyAlignment="1">
      <alignment horizontal="left" vertical="center" wrapText="1"/>
    </xf>
    <xf numFmtId="0" fontId="35" fillId="0" borderId="28" xfId="83" applyFont="1" applyBorder="1" applyAlignment="1">
      <alignment horizontal="center" vertical="center" wrapText="1"/>
    </xf>
    <xf numFmtId="0" fontId="35" fillId="0" borderId="29" xfId="83" applyFont="1" applyBorder="1" applyAlignment="1">
      <alignment horizontal="center" vertical="center" wrapText="1"/>
    </xf>
    <xf numFmtId="0" fontId="35" fillId="0" borderId="30" xfId="83" applyFont="1" applyBorder="1" applyAlignment="1">
      <alignment horizontal="center" vertical="center" wrapText="1"/>
    </xf>
    <xf numFmtId="0" fontId="34" fillId="13" borderId="13" xfId="83" applyFill="1" applyBorder="1" applyAlignment="1">
      <alignment horizontal="left" vertical="center" wrapText="1"/>
    </xf>
    <xf numFmtId="0" fontId="34" fillId="13" borderId="20" xfId="83" applyFill="1" applyBorder="1" applyAlignment="1">
      <alignment horizontal="left" vertical="center" wrapText="1"/>
    </xf>
    <xf numFmtId="0" fontId="47" fillId="29" borderId="4" xfId="83" applyFont="1" applyFill="1" applyBorder="1" applyAlignment="1">
      <alignment horizontal="center" vertical="center" wrapText="1"/>
    </xf>
    <xf numFmtId="0" fontId="47" fillId="29" borderId="10" xfId="83" applyFont="1" applyFill="1" applyBorder="1" applyAlignment="1">
      <alignment horizontal="center" vertical="center" wrapText="1"/>
    </xf>
    <xf numFmtId="0" fontId="47" fillId="29" borderId="0" xfId="83" applyFont="1" applyFill="1" applyAlignment="1">
      <alignment horizontal="center" vertical="center" wrapText="1"/>
    </xf>
    <xf numFmtId="0" fontId="35" fillId="13" borderId="32" xfId="83" applyFont="1" applyFill="1" applyBorder="1" applyAlignment="1">
      <alignment horizontal="center" vertical="center" wrapText="1"/>
    </xf>
    <xf numFmtId="0" fontId="35" fillId="13" borderId="29" xfId="83" applyFont="1" applyFill="1" applyBorder="1" applyAlignment="1">
      <alignment horizontal="center" vertical="center" wrapText="1"/>
    </xf>
    <xf numFmtId="0" fontId="35" fillId="13" borderId="33" xfId="83" applyFont="1" applyFill="1" applyBorder="1" applyAlignment="1">
      <alignment horizontal="center" vertical="center" wrapText="1"/>
    </xf>
    <xf numFmtId="0" fontId="35" fillId="0" borderId="32" xfId="83" applyFont="1" applyBorder="1" applyAlignment="1">
      <alignment horizontal="center" vertical="center" wrapText="1"/>
    </xf>
    <xf numFmtId="0" fontId="35" fillId="0" borderId="33" xfId="83" applyFont="1" applyBorder="1" applyAlignment="1">
      <alignment horizontal="center" vertical="center" wrapText="1"/>
    </xf>
    <xf numFmtId="0" fontId="34" fillId="0" borderId="21" xfId="83" applyBorder="1" applyAlignment="1">
      <alignment horizontal="left" vertical="center" wrapText="1"/>
    </xf>
    <xf numFmtId="0" fontId="34" fillId="0" borderId="1" xfId="83" applyBorder="1" applyAlignment="1">
      <alignment horizontal="left" vertical="center" wrapText="1"/>
    </xf>
    <xf numFmtId="0" fontId="34" fillId="0" borderId="13" xfId="83" applyBorder="1" applyAlignment="1">
      <alignment horizontal="left" vertical="center" wrapText="1"/>
    </xf>
    <xf numFmtId="0" fontId="1" fillId="26" borderId="1" xfId="0" applyFont="1" applyFill="1" applyBorder="1" applyAlignment="1">
      <alignment horizontal="center" vertical="center" wrapText="1"/>
    </xf>
  </cellXfs>
  <cellStyles count="85">
    <cellStyle name="Hypertextový odkaz" xfId="40" builtinId="8" hidden="1"/>
    <cellStyle name="Hypertextový odkaz" xfId="46" builtinId="8" hidden="1"/>
    <cellStyle name="Hypertextový odkaz" xfId="42" builtinId="8" hidden="1"/>
    <cellStyle name="Hypertextový odkaz" xfId="26" builtinId="8" hidden="1"/>
    <cellStyle name="Hypertextový odkaz" xfId="10" builtinId="8" hidden="1"/>
    <cellStyle name="Hypertextový odkaz" xfId="14" builtinId="8" hidden="1"/>
    <cellStyle name="Hypertextový odkaz" xfId="6" builtinId="8" hidden="1"/>
    <cellStyle name="Hypertextový odkaz" xfId="4" builtinId="8" hidden="1"/>
    <cellStyle name="Hypertextový odkaz" xfId="8" builtinId="8" hidden="1"/>
    <cellStyle name="Hypertextový odkaz" xfId="16" builtinId="8" hidden="1"/>
    <cellStyle name="Hypertextový odkaz" xfId="12" builtinId="8" hidden="1"/>
    <cellStyle name="Hypertextový odkaz" xfId="18" builtinId="8" hidden="1"/>
    <cellStyle name="Hypertextový odkaz" xfId="34" builtinId="8" hidden="1"/>
    <cellStyle name="Hypertextový odkaz" xfId="48" builtinId="8" hidden="1"/>
    <cellStyle name="Hypertextový odkaz" xfId="44" builtinId="8" hidden="1"/>
    <cellStyle name="Hypertextový odkaz" xfId="38" builtinId="8" hidden="1"/>
    <cellStyle name="Hypertextový odkaz" xfId="78" builtinId="8" hidden="1"/>
    <cellStyle name="Hypertextový odkaz" xfId="74" builtinId="8" hidden="1"/>
    <cellStyle name="Hypertextový odkaz" xfId="70" builtinId="8" hidden="1"/>
    <cellStyle name="Hypertextový odkaz" xfId="62" builtinId="8" hidden="1"/>
    <cellStyle name="Hypertextový odkaz" xfId="58" builtinId="8" hidden="1"/>
    <cellStyle name="Hypertextový odkaz" xfId="54" builtinId="8" hidden="1"/>
    <cellStyle name="Hypertextový odkaz" xfId="20" builtinId="8" hidden="1"/>
    <cellStyle name="Hypertextový odkaz" xfId="22" builtinId="8" hidden="1"/>
    <cellStyle name="Hypertextový odkaz" xfId="24" builtinId="8" hidden="1"/>
    <cellStyle name="Hypertextový odkaz" xfId="30" builtinId="8" hidden="1"/>
    <cellStyle name="Hypertextový odkaz" xfId="32" builtinId="8" hidden="1"/>
    <cellStyle name="Hypertextový odkaz" xfId="36" builtinId="8" hidden="1"/>
    <cellStyle name="Hypertextový odkaz" xfId="28" builtinId="8" hidden="1"/>
    <cellStyle name="Hypertextový odkaz" xfId="50" builtinId="8" hidden="1"/>
    <cellStyle name="Hypertextový odkaz" xfId="66" builtinId="8" hidden="1"/>
    <cellStyle name="Hypertextový odkaz" xfId="80" builtinId="8" hidden="1"/>
    <cellStyle name="Hypertextový odkaz" xfId="64" builtinId="8" hidden="1"/>
    <cellStyle name="Hypertextový odkaz" xfId="68" builtinId="8" hidden="1"/>
    <cellStyle name="Hypertextový odkaz" xfId="72" builtinId="8" hidden="1"/>
    <cellStyle name="Hypertextový odkaz" xfId="76" builtinId="8" hidden="1"/>
    <cellStyle name="Hypertextový odkaz" xfId="56" builtinId="8" hidden="1"/>
    <cellStyle name="Hypertextový odkaz" xfId="60" builtinId="8" hidden="1"/>
    <cellStyle name="Hypertextový odkaz" xfId="52" builtinId="8" hidden="1"/>
    <cellStyle name="Neutral 2" xfId="84" xr:uid="{C5E44C12-C281-445E-8ECE-414097E72542}"/>
    <cellStyle name="Normal 2" xfId="82" xr:uid="{00000000-0005-0000-0000-000027000000}"/>
    <cellStyle name="Normal 4" xfId="3" xr:uid="{00000000-0005-0000-0000-000028000000}"/>
    <cellStyle name="Normální" xfId="0" builtinId="0"/>
    <cellStyle name="Normální 2" xfId="83" xr:uid="{76AEECDC-F35E-4FA7-BB11-40A5D89D9A7A}"/>
    <cellStyle name="Použitý hypertextový odkaz" xfId="51" builtinId="9" hidden="1"/>
    <cellStyle name="Použitý hypertextový odkaz" xfId="41" builtinId="9" hidden="1"/>
    <cellStyle name="Použitý hypertextový odkaz" xfId="25" builtinId="9" hidden="1"/>
    <cellStyle name="Použitý hypertextový odkaz" xfId="15" builtinId="9" hidden="1"/>
    <cellStyle name="Použitý hypertextový odkaz" xfId="19" builtinId="9" hidden="1"/>
    <cellStyle name="Použitý hypertextový odkaz" xfId="21" builtinId="9" hidden="1"/>
    <cellStyle name="Použitý hypertextový odkaz" xfId="23" builtinId="9" hidden="1"/>
    <cellStyle name="Použitý hypertextový odkaz" xfId="11" builtinId="9" hidden="1"/>
    <cellStyle name="Použitý hypertextový odkaz" xfId="13" builtinId="9" hidden="1"/>
    <cellStyle name="Použitý hypertextový odkaz" xfId="7" builtinId="9" hidden="1"/>
    <cellStyle name="Použitý hypertextový odkaz" xfId="5" builtinId="9" hidden="1"/>
    <cellStyle name="Použitý hypertextový odkaz" xfId="9" builtinId="9" hidden="1"/>
    <cellStyle name="Použitý hypertextový odkaz" xfId="17" builtinId="9" hidden="1"/>
    <cellStyle name="Použitý hypertextový odkaz" xfId="53" builtinId="9" hidden="1"/>
    <cellStyle name="Použitý hypertextový odkaz" xfId="73" builtinId="9" hidden="1"/>
    <cellStyle name="Použitý hypertextový odkaz" xfId="65" builtinId="9" hidden="1"/>
    <cellStyle name="Použitý hypertextový odkaz" xfId="57" builtinId="9" hidden="1"/>
    <cellStyle name="Použitý hypertextový odkaz" xfId="27" builtinId="9" hidden="1"/>
    <cellStyle name="Použitý hypertextový odkaz" xfId="29" builtinId="9" hidden="1"/>
    <cellStyle name="Použitý hypertextový odkaz" xfId="31" builtinId="9" hidden="1"/>
    <cellStyle name="Použitý hypertextový odkaz" xfId="33" builtinId="9" hidden="1"/>
    <cellStyle name="Použitý hypertextový odkaz" xfId="37" builtinId="9" hidden="1"/>
    <cellStyle name="Použitý hypertextový odkaz" xfId="39" builtinId="9" hidden="1"/>
    <cellStyle name="Použitý hypertextový odkaz" xfId="43" builtinId="9" hidden="1"/>
    <cellStyle name="Použitý hypertextový odkaz" xfId="45" builtinId="9" hidden="1"/>
    <cellStyle name="Použitý hypertextový odkaz" xfId="47" builtinId="9" hidden="1"/>
    <cellStyle name="Použitý hypertextový odkaz" xfId="49" builtinId="9" hidden="1"/>
    <cellStyle name="Použitý hypertextový odkaz" xfId="35" builtinId="9" hidden="1"/>
    <cellStyle name="Použitý hypertextový odkaz" xfId="81" builtinId="9" hidden="1"/>
    <cellStyle name="Použitý hypertextový odkaz" xfId="69" builtinId="9" hidden="1"/>
    <cellStyle name="Použitý hypertextový odkaz" xfId="71" builtinId="9" hidden="1"/>
    <cellStyle name="Použitý hypertextový odkaz" xfId="75" builtinId="9" hidden="1"/>
    <cellStyle name="Použitý hypertextový odkaz" xfId="77" builtinId="9" hidden="1"/>
    <cellStyle name="Použitý hypertextový odkaz" xfId="79" builtinId="9" hidden="1"/>
    <cellStyle name="Použitý hypertextový odkaz" xfId="61" builtinId="9" hidden="1"/>
    <cellStyle name="Použitý hypertextový odkaz" xfId="63" builtinId="9" hidden="1"/>
    <cellStyle name="Použitý hypertextový odkaz" xfId="67" builtinId="9" hidden="1"/>
    <cellStyle name="Použitý hypertextový odkaz" xfId="59" builtinId="9" hidden="1"/>
    <cellStyle name="Použitý hypertextový odkaz" xfId="55" builtinId="9" hidden="1"/>
    <cellStyle name="Vstup" xfId="1" builtinId="20"/>
    <cellStyle name="Zvýraznění 1" xfId="2" builtinId="29"/>
  </cellStyles>
  <dxfs count="196">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rgb="FFFFCC99"/>
        </patternFill>
      </fill>
    </dxf>
    <dxf>
      <fill>
        <patternFill>
          <bgColor theme="7" tint="0.59996337778862885"/>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7" tint="0.59996337778862885"/>
        </patternFill>
      </fill>
    </dxf>
    <dxf>
      <fill>
        <patternFill>
          <bgColor rgb="FFFFCC99"/>
        </patternFill>
      </fill>
    </dxf>
    <dxf>
      <fill>
        <patternFill>
          <bgColor theme="9" tint="0.79998168889431442"/>
        </patternFill>
      </fill>
    </dxf>
    <dxf>
      <fill>
        <patternFill>
          <bgColor rgb="FFFF7C80"/>
        </patternFill>
      </fill>
    </dxf>
    <dxf>
      <fill>
        <patternFill>
          <bgColor theme="9" tint="0.79998168889431442"/>
        </patternFill>
      </fill>
    </dxf>
    <dxf>
      <fill>
        <patternFill>
          <bgColor rgb="FFFF7C80"/>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rgb="FFFFCC99"/>
        </patternFill>
      </fill>
    </dxf>
    <dxf>
      <fill>
        <patternFill>
          <bgColor rgb="FFFFCC99"/>
        </patternFill>
      </fill>
    </dxf>
    <dxf>
      <fill>
        <patternFill>
          <bgColor theme="7" tint="0.59996337778862885"/>
        </patternFill>
      </fill>
    </dxf>
    <dxf>
      <fill>
        <patternFill>
          <bgColor rgb="FFFF7C80"/>
        </patternFill>
      </fill>
    </dxf>
    <dxf>
      <fill>
        <patternFill>
          <bgColor rgb="FFFF7C80"/>
        </patternFill>
      </fill>
    </dxf>
    <dxf>
      <fill>
        <patternFill>
          <bgColor theme="7" tint="0.59996337778862885"/>
        </patternFill>
      </fill>
    </dxf>
    <dxf>
      <fill>
        <patternFill>
          <bgColor rgb="FFFFCC99"/>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theme="7" tint="0.59996337778862885"/>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rgb="FFFF7C80"/>
        </patternFill>
      </fill>
    </dxf>
    <dxf>
      <fill>
        <patternFill>
          <bgColor theme="7" tint="0.59996337778862885"/>
        </patternFill>
      </fill>
    </dxf>
    <dxf>
      <fill>
        <patternFill>
          <bgColor rgb="FFFFCC99"/>
        </patternFill>
      </fill>
    </dxf>
    <dxf>
      <fill>
        <patternFill>
          <bgColor theme="7" tint="0.59996337778862885"/>
        </patternFill>
      </fill>
    </dxf>
    <dxf>
      <fill>
        <patternFill>
          <bgColor rgb="FFFF7C80"/>
        </patternFill>
      </fill>
    </dxf>
    <dxf>
      <fill>
        <patternFill>
          <bgColor rgb="FFFFCC99"/>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rgb="FFFFCC99"/>
        </patternFill>
      </fill>
    </dxf>
    <dxf>
      <fill>
        <patternFill>
          <bgColor rgb="FFFF7C80"/>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rgb="FFFF7C80"/>
        </patternFill>
      </fill>
    </dxf>
    <dxf>
      <font>
        <b val="0"/>
        <i val="0"/>
        <color theme="2" tint="-0.89996032593768116"/>
      </font>
      <fill>
        <patternFill>
          <bgColor theme="9" tint="0.79998168889431442"/>
        </patternFill>
      </fill>
    </dxf>
    <dxf>
      <font>
        <b val="0"/>
        <i val="0"/>
        <color theme="2" tint="-0.89996032593768116"/>
      </font>
      <fill>
        <patternFill>
          <bgColor theme="7" tint="0.79998168889431442"/>
        </patternFill>
      </fill>
    </dxf>
    <dxf>
      <font>
        <b val="0"/>
        <i val="0"/>
        <color theme="2" tint="-0.89996032593768116"/>
      </font>
      <fill>
        <patternFill>
          <bgColor rgb="FFC00000"/>
        </patternFill>
      </fill>
    </dxf>
    <dxf>
      <font>
        <b val="0"/>
        <i val="0"/>
        <color theme="2" tint="-0.89996032593768116"/>
      </font>
      <fill>
        <patternFill>
          <bgColor theme="7" tint="0.79998168889431442"/>
        </patternFill>
      </fill>
    </dxf>
    <dxf>
      <font>
        <b val="0"/>
        <i val="0"/>
        <color theme="2" tint="-0.89996032593768116"/>
      </font>
      <fill>
        <patternFill>
          <bgColor rgb="FFC00000"/>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theme="9" tint="0.79998168889431442"/>
        </patternFill>
      </fill>
    </dxf>
    <dxf>
      <font>
        <b val="0"/>
        <i val="0"/>
        <color theme="2" tint="-0.89996032593768116"/>
      </font>
      <fill>
        <patternFill>
          <bgColor rgb="FFFF7C80"/>
        </patternFill>
      </fill>
    </dxf>
    <dxf>
      <font>
        <b val="0"/>
        <i val="0"/>
        <color theme="2" tint="-0.89996032593768116"/>
      </font>
      <fill>
        <patternFill>
          <bgColor theme="7" tint="0.79998168889431442"/>
        </patternFill>
      </fill>
    </dxf>
    <dxf>
      <font>
        <b val="0"/>
        <i val="0"/>
        <color theme="2" tint="-0.89996032593768116"/>
      </font>
      <fill>
        <patternFill>
          <bgColor rgb="FFC00000"/>
        </patternFill>
      </fill>
    </dxf>
    <dxf>
      <font>
        <b val="0"/>
        <i val="0"/>
        <color theme="2" tint="-0.89996032593768116"/>
      </font>
      <fill>
        <patternFill>
          <bgColor theme="7" tint="0.79998168889431442"/>
        </patternFill>
      </fill>
    </dxf>
    <dxf>
      <font>
        <b val="0"/>
        <i val="0"/>
        <color theme="2" tint="-0.89996032593768116"/>
      </font>
      <fill>
        <patternFill>
          <bgColor rgb="FFFFCC99"/>
        </patternFill>
      </fill>
    </dxf>
    <dxf>
      <font>
        <b val="0"/>
        <i val="0"/>
        <color theme="2" tint="-0.89996032593768116"/>
      </font>
      <fill>
        <patternFill>
          <bgColor theme="9" tint="0.79998168889431442"/>
        </patternFill>
      </fill>
    </dxf>
    <dxf>
      <font>
        <b val="0"/>
        <i val="0"/>
        <color theme="2" tint="-0.89996032593768116"/>
      </font>
      <fill>
        <patternFill>
          <bgColor rgb="FFFF7C80"/>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ill>
        <patternFill>
          <bgColor rgb="FFFFE1F2"/>
        </patternFill>
      </fill>
    </dxf>
    <dxf>
      <font>
        <strike val="0"/>
        <outline val="0"/>
        <shadow val="0"/>
        <u val="none"/>
        <vertAlign val="baseline"/>
        <sz val="11"/>
        <color theme="1"/>
        <name val="Calibri"/>
        <family val="2"/>
        <charset val="238"/>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theme="1"/>
        <name val="Calibri"/>
        <family val="2"/>
        <charset val="238"/>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numFmt numFmtId="0" formatCode="Genera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theme="1"/>
        <name val="Calibri"/>
        <family val="2"/>
        <charset val="238"/>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238"/>
        <scheme val="minor"/>
      </font>
      <alignment vertical="center" textRotation="0" wrapText="1" indent="0" justifyLastLine="0" shrinkToFit="0" readingOrder="0"/>
    </dxf>
    <dxf>
      <border>
        <bottom style="thin">
          <color indexed="64"/>
        </bottom>
      </border>
    </dxf>
    <dxf>
      <font>
        <strike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238"/>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dxf>
    <dxf>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u val="none"/>
        <vertAlign val="baseline"/>
        <sz val="14"/>
        <color theme="1"/>
        <name val="Calibri"/>
        <family val="2"/>
        <charset val="238"/>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4"/>
        <color theme="1"/>
        <name val="Calibri"/>
        <family val="2"/>
        <charset val="238"/>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4"/>
        <color theme="1"/>
        <name val="Calibri"/>
        <family val="2"/>
        <charset val="238"/>
        <scheme val="minor"/>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6" tint="0.79998168889431442"/>
          <bgColor theme="6"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theme="1"/>
        <name val="Calibri"/>
        <family val="2"/>
        <charset val="238"/>
        <scheme val="minor"/>
      </font>
      <numFmt numFmtId="0" formatCode="General"/>
      <fill>
        <patternFill patternType="solid">
          <fgColor theme="6" tint="0.79998168889431442"/>
          <bgColor theme="6"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4"/>
        <color theme="1"/>
        <name val="Calibri"/>
        <family val="2"/>
        <charset val="238"/>
        <scheme val="minor"/>
      </font>
      <numFmt numFmtId="0" formatCode="General"/>
      <fill>
        <patternFill patternType="solid">
          <fgColor theme="6" tint="0.79998168889431442"/>
          <bgColor theme="6"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4"/>
        <color theme="1"/>
        <name val="Calibri"/>
        <family val="2"/>
        <charset val="238"/>
        <scheme val="minor"/>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theme="6" tint="0.79998168889431442"/>
          <bgColor theme="6"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6" tint="0.79998168889431442"/>
          <bgColor theme="6"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6" tint="0.79998168889431442"/>
          <bgColor theme="6"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6" tint="0.79998168889431442"/>
          <bgColor theme="6"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solid">
          <fgColor theme="6" tint="0.79998168889431442"/>
          <bgColor theme="6"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6" tint="0.79998168889431442"/>
          <bgColor theme="6"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auto="1"/>
        </top>
      </border>
    </dxf>
    <dxf>
      <border outline="0">
        <left style="thin">
          <color auto="1"/>
        </left>
        <right style="thin">
          <color auto="1"/>
        </right>
      </border>
    </dxf>
    <dxf>
      <alignment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family val="2"/>
        <charset val="238"/>
        <scheme val="minor"/>
      </font>
      <fill>
        <patternFill patternType="solid">
          <fgColor theme="6"/>
          <bgColor rgb="FFDCE6F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DCE6F0"/>
      <color rgb="FFFF7C80"/>
      <color rgb="FFFFCC99"/>
      <color rgb="FFFFE1F2"/>
      <color rgb="FFFFFFFF"/>
      <color rgb="FFFFC7F0"/>
      <color rgb="FFBDD7EE"/>
      <color rgb="FFE70000"/>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ulka5" displayName="Tabulka5" ref="A1:A8" totalsRowShown="0" headerRowDxfId="167" dataDxfId="166">
  <autoFilter ref="A1:A8" xr:uid="{00000000-0009-0000-0100-000005000000}"/>
  <tableColumns count="1">
    <tableColumn id="1" xr3:uid="{00000000-0010-0000-0100-000001000000}" name="ID" dataDxfId="165"/>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ulka4" displayName="Tabulka4" ref="B1:O8" totalsRowShown="0" headerRowDxfId="164" dataDxfId="163" tableBorderDxfId="162">
  <autoFilter ref="B1:O8" xr:uid="{00000000-0009-0000-0100-000004000000}"/>
  <tableColumns count="14">
    <tableColumn id="1" xr3:uid="{00000000-0010-0000-0000-000001000000}" name="Typové primární aktivum" dataDxfId="161"/>
    <tableColumn id="15" xr3:uid="{67C19CBC-8DCC-42F9-9CB6-382B7358F4C8}" name="Název" dataDxfId="160">
      <calculatedColumnFormula>Tabulka5[[#This Row],[ID]]&amp;": "&amp;Tabulka4[[#This Row],[Typové primární aktivum]]</calculatedColumnFormula>
    </tableColumn>
    <tableColumn id="2" xr3:uid="{00000000-0010-0000-0000-000002000000}" name="Kategorie" dataDxfId="159"/>
    <tableColumn id="3" xr3:uid="{00000000-0010-0000-0000-000003000000}" name="Specifikace" dataDxfId="158"/>
    <tableColumn id="5" xr3:uid="{FAD4ABF0-DB1D-4ABD-BAEB-E493A8422EDB}" name="Gestor aktiva" dataDxfId="157"/>
    <tableColumn id="4" xr3:uid="{00000000-0010-0000-0000-000004000000}" name="Garant aktiva" dataDxfId="156"/>
    <tableColumn id="11" xr3:uid="{E8A1922B-2BFD-45B7-B829-F7BCCED202BF}" name="Osobní údaje" dataDxfId="155"/>
    <tableColumn id="12" xr3:uid="{8DB3B78E-FFEE-4C82-8EBE-F63E32FCDDB0}" name="Legislativa" dataDxfId="154"/>
    <tableColumn id="14" xr3:uid="{580DD4CD-F953-413A-9045-88979A281C85}" name="Rozsah řízení KB" dataDxfId="153"/>
    <tableColumn id="6" xr3:uid="{00000000-0010-0000-0000-000006000000}" name="Dostupnost" dataDxfId="152">
      <calculatedColumnFormula>'S1'!E5</calculatedColumnFormula>
    </tableColumn>
    <tableColumn id="7" xr3:uid="{00000000-0010-0000-0000-000007000000}" name="Ztráta" dataDxfId="151">
      <calculatedColumnFormula>'S1'!E6</calculatedColumnFormula>
    </tableColumn>
    <tableColumn id="9" xr3:uid="{00000000-0010-0000-0000-000009000000}" name="Důvěrnost" dataDxfId="150"/>
    <tableColumn id="8" xr3:uid="{00000000-0010-0000-0000-000008000000}" name="Integrita" dataDxfId="149"/>
    <tableColumn id="10" xr3:uid="{00000000-0010-0000-0000-00000A000000}" name="Poznámka" dataDxfId="14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3DC7C5-E9E5-44AC-9890-93B9841BB06C}" name="Tabulka1" displayName="Tabulka1" ref="A1:O36" totalsRowShown="0" headerRowDxfId="147" dataDxfId="145" headerRowBorderDxfId="146" tableBorderDxfId="144" totalsRowBorderDxfId="143">
  <autoFilter ref="A1:O36" xr:uid="{F6E2AA64-A557-49A4-A5E6-7242B1953929}"/>
  <tableColumns count="15">
    <tableColumn id="1" xr3:uid="{DB8E88FD-1336-428B-A1A1-36A38E5A69A0}" name="ID" dataDxfId="142"/>
    <tableColumn id="2" xr3:uid="{3718163B-9560-4402-865D-2D66CA100885}" name="Kategorie podpůrného aktiva" dataDxfId="141"/>
    <tableColumn id="3" xr3:uid="{EC95DA70-8602-4671-BEA3-27068CFF9642}" name="Skupina podpůrného aktiva" dataDxfId="140"/>
    <tableColumn id="12" xr3:uid="{D0DC954B-08AB-4A08-B47C-98DB14354483}" name="Typové podpůrné aktivum" dataDxfId="139"/>
    <tableColumn id="18" xr3:uid="{A48C4C6A-FD5B-4856-974A-508DA29F0CCA}" name="Název" dataDxfId="138">
      <calculatedColumnFormula>Tabulka1[[#This Row],[ID]]&amp;": "&amp;Tabulka1[[#This Row],[Typové podpůrné aktivum]]</calculatedColumnFormula>
    </tableColumn>
    <tableColumn id="4" xr3:uid="{322B131A-156E-4DD5-B3B5-8054BEF9254D}" name="Popis podpůrného aktiva" dataDxfId="137"/>
    <tableColumn id="6" xr3:uid="{DDB03864-F594-4294-A34A-10A9B10BC49F}" name="Gestor aktiva" dataDxfId="136"/>
    <tableColumn id="5" xr3:uid="{581EBAF5-EA45-4B75-A223-A239B9842742}" name="Garant aktiva" dataDxfId="135"/>
    <tableColumn id="13" xr3:uid="{AE7C1A97-D764-4DDB-A201-D4230C1AFC80}" name="Významný dodavatel" dataDxfId="134"/>
    <tableColumn id="16" xr3:uid="{90DC2543-117B-454D-B9AB-3D65E06E8216}" name="Rozsah řízení KB" dataDxfId="133"/>
    <tableColumn id="7" xr3:uid="{613CF62E-2859-4CB1-B90C-22AEA1540D70}" name="Dostupnost" dataDxfId="132">
      <calculatedColumnFormula>IF('Hodnoty podpůrných aktiv'!D5&lt;5,1,IF(AND('Hodnoty podpůrných aktiv'!D5&lt;9,'Hodnoty podpůrných aktiv'!D5&gt;4),2,IF(AND('Hodnoty podpůrných aktiv'!D5&lt;13,'Hodnoty podpůrných aktiv'!D5&gt;8),3,4)))</calculatedColumnFormula>
    </tableColumn>
    <tableColumn id="8" xr3:uid="{ED46C6E9-12B2-45EF-8468-0EF1D6C38861}" name="Ztráta" dataDxfId="131">
      <calculatedColumnFormula>IF('Hodnoty podpůrných aktiv'!E5&lt;5,1,IF(AND('Hodnoty podpůrných aktiv'!E5&lt;9,'Hodnoty podpůrných aktiv'!E5&gt;4),2,IF(AND('Hodnoty podpůrných aktiv'!E5&lt;13,'Hodnoty podpůrných aktiv'!E5&gt;8),3,4)))</calculatedColumnFormula>
    </tableColumn>
    <tableColumn id="9" xr3:uid="{CD141C69-30DB-465D-BAAB-6953670B0AF9}" name="Důvěrnost" dataDxfId="130">
      <calculatedColumnFormula>IF('Hodnoty podpůrných aktiv'!F5&lt;5,1,IF(AND('Hodnoty podpůrných aktiv'!F5&lt;9,'Hodnoty podpůrných aktiv'!F5&gt;4),2,IF(AND('Hodnoty podpůrných aktiv'!F5&lt;13,'Hodnoty podpůrných aktiv'!F5&gt;8),3,4)))</calculatedColumnFormula>
    </tableColumn>
    <tableColumn id="10" xr3:uid="{D40B40D9-9262-4F9D-B144-E174DAF493BB}" name="Integrita" dataDxfId="129">
      <calculatedColumnFormula>IF('Hodnoty podpůrných aktiv'!G5&lt;5,1,IF(AND('Hodnoty podpůrných aktiv'!G5&lt;9,'Hodnoty podpůrných aktiv'!G5&gt;4),2,IF(AND('Hodnoty podpůrných aktiv'!G5&lt;13,'Hodnoty podpůrných aktiv'!G5&gt;8),3,4)))</calculatedColumnFormula>
    </tableColumn>
    <tableColumn id="11" xr3:uid="{0AE8FF87-38CC-437E-8D90-33D07303F5E5}" name="Poznámka" dataDxfId="128"/>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DEABA7-D402-42CD-AA10-75F5036869D8}" name="Tabulka2" displayName="Tabulka2" ref="A2:W81" totalsRowShown="0" headerRowDxfId="195" dataDxfId="193" headerRowBorderDxfId="194" tableBorderDxfId="192" totalsRowBorderDxfId="191">
  <autoFilter ref="A2:W81" xr:uid="{A63BC843-3539-4161-AE2B-8776544DAAD0}"/>
  <sortState xmlns:xlrd2="http://schemas.microsoft.com/office/spreadsheetml/2017/richdata2" ref="A13:W73">
    <sortCondition ref="A2:A81"/>
  </sortState>
  <tableColumns count="23">
    <tableColumn id="1" xr3:uid="{A511221E-5BDA-4ACD-9FA8-891929C940C4}" name="ID" dataDxfId="190"/>
    <tableColumn id="2" xr3:uid="{B215E804-BF94-450C-AD10-26E715EDAFFC}" name="Aktivum" dataDxfId="189">
      <calculatedColumnFormula>Tabulka1[[#This Row],[ID]]&amp;": "&amp;Tabulka1[[#This Row],[Typové podpůrné aktivum]]</calculatedColumnFormula>
    </tableColumn>
    <tableColumn id="3" xr3:uid="{5F2BA95B-F43E-4007-926D-268DCFEE85E3}" name="Hodnota dopadu - dostupnost" dataDxfId="188"/>
    <tableColumn id="4" xr3:uid="{13087BB5-4161-4AFF-8C4B-DE94DB2F0D37}" name="Hodnota dopadu - důvěrnost" dataDxfId="187"/>
    <tableColumn id="11" xr3:uid="{FB8DF026-3E8F-4784-B016-5C21C4BE29C6}" name="Hodnota dopadu - integrita" dataDxfId="186"/>
    <tableColumn id="5" xr3:uid="{09F795A3-712B-4F4F-A451-0A7E305B83ED}" name="Zranitelnost" dataDxfId="185"/>
    <tableColumn id="6" xr3:uid="{EF0DD515-B7A5-4109-800C-6C9A9EC2553D}" name="Hodnota zranitelnosti" dataDxfId="184"/>
    <tableColumn id="7" xr3:uid="{3F7DC962-53EE-42E3-80E5-21322C32EB20}" name="Hrozba" dataDxfId="183"/>
    <tableColumn id="8" xr3:uid="{EF6CBB9C-558F-4DD8-B078-19B0EFC9C095}" name="Hodnota hrozby" dataDxfId="182"/>
    <tableColumn id="12" xr3:uid="{E20C462A-259D-4D89-9E64-3D66FFF3A5B3}" name="Hodnota rizika - dostupnost" dataDxfId="181">
      <calculatedColumnFormula>Tabulka2[[#This Row],[Hodnota dopadu - dostupnost]]*Tabulka2[[#This Row],[Hodnota zranitelnosti]]*Tabulka2[[#This Row],[Hodnota hrozby]]</calculatedColumnFormula>
    </tableColumn>
    <tableColumn id="13" xr3:uid="{D8123682-1C4A-4C94-9981-CB6908A8D5E5}" name="Hodnota rizika - důvěrnost" dataDxfId="180">
      <calculatedColumnFormula>Tabulka2[[#This Row],[Hodnota dopadu - důvěrnost]]*Tabulka2[[#This Row],[Hodnota zranitelnosti]]*Tabulka2[[#This Row],[Hodnota hrozby]]</calculatedColumnFormula>
    </tableColumn>
    <tableColumn id="9" xr3:uid="{8A3E95E1-2725-4865-B265-91BE673E7858}" name="Hodnota rizika - integrita" dataDxfId="179">
      <calculatedColumnFormula>Tabulka2[[#This Row],[Hodnota dopadu - integrita]]*Tabulka2[[#This Row],[Hodnota zranitelnosti]]*Tabulka2[[#This Row],[Hodnota hrozby]]</calculatedColumnFormula>
    </tableColumn>
    <tableColumn id="10" xr3:uid="{BF967F28-94D0-47DE-9FCA-F3E39A6FF809}" name="Způsob zvládání rizika" dataDxfId="178"/>
    <tableColumn id="14" xr3:uid="{E013C147-EE2C-4268-B0CE-BADF7B025F9F}" name="Komentář" dataDxfId="177"/>
    <tableColumn id="15" xr3:uid="{E8DDB92B-25D1-4E7D-A3D7-F43BFA79A210}" name="Hodnota dopadu - dostupnost (PO)" dataDxfId="176">
      <calculatedColumnFormula>Tabulka2[[#This Row],[Hodnota dopadu - dostupnost]]</calculatedColumnFormula>
    </tableColumn>
    <tableColumn id="16" xr3:uid="{D2C47345-7B26-4AA8-94BF-2284EC7AFCB8}" name="Hodnota dopadu - důvěrnost (PO)" dataDxfId="175">
      <calculatedColumnFormula>Tabulka2[[#This Row],[Hodnota dopadu - důvěrnost]]</calculatedColumnFormula>
    </tableColumn>
    <tableColumn id="17" xr3:uid="{D28987E1-6498-4C4F-8302-B3D158C45D18}" name="Hodnota dopadu - integrita (PO)" dataDxfId="174">
      <calculatedColumnFormula>Tabulka2[[#This Row],[Hodnota dopadu - integrita]]</calculatedColumnFormula>
    </tableColumn>
    <tableColumn id="18" xr3:uid="{F97C7F28-83BA-43DB-A1FB-865B511600E1}" name="Hodnota zranitelnosti (PO)" dataDxfId="173"/>
    <tableColumn id="19" xr3:uid="{4D5737E1-3FEC-49A6-9BCC-D960800F9D55}" name="Hodnota hrozby (PO)" dataDxfId="172"/>
    <tableColumn id="20" xr3:uid="{40521024-5931-4464-A183-DB4D4DCE8AD4}" name="Hodnota rizika - dostupnost (PO)" dataDxfId="171">
      <calculatedColumnFormula>Tabulka2[[#This Row],[Hodnota dopadu - dostupnost (PO)]]*Tabulka2[[#This Row],[Hodnota zranitelnosti (PO)]]*Tabulka2[[#This Row],[Hodnota hrozby (PO)]]</calculatedColumnFormula>
    </tableColumn>
    <tableColumn id="21" xr3:uid="{1168C3F7-62B2-4328-B605-C216E46C942E}" name="Hodnota rizika - důvěrnost (PO)" dataDxfId="170">
      <calculatedColumnFormula>Tabulka2[[#This Row],[Hodnota dopadu - důvěrnost (PO)]]*Tabulka2[[#This Row],[Hodnota zranitelnosti (PO)]]*Tabulka2[[#This Row],[Hodnota hrozby (PO)]]</calculatedColumnFormula>
    </tableColumn>
    <tableColumn id="22" xr3:uid="{9A6CFB27-A3EB-41A5-A5B4-A666A6A605C4}" name="Hodnota rizika - integrita (PO)" dataDxfId="169">
      <calculatedColumnFormula>Tabulka2[[#This Row],[Hodnota dopadu - integrita (PO)]]*Tabulka2[[#This Row],[Hodnota zranitelnosti (PO)]]*Tabulka2[[#This Row],[Hodnota hrozby (PO)]]</calculatedColumnFormula>
    </tableColumn>
    <tableColumn id="24" xr3:uid="{3C65C1C3-7CDF-47F2-9EF1-D4244ED77C96}" name="Komentář (PO)" dataDxfId="168"/>
  </tableColumns>
  <tableStyleInfo name="TableStyleMedium4"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A12C1-082F-47E1-9F95-2563032DD920}">
  <dimension ref="A1:D5"/>
  <sheetViews>
    <sheetView workbookViewId="0">
      <selection activeCell="A5" sqref="A5"/>
    </sheetView>
  </sheetViews>
  <sheetFormatPr defaultRowHeight="15" x14ac:dyDescent="0.25"/>
  <cols>
    <col min="1" max="1" width="9.85546875" bestFit="1" customWidth="1"/>
    <col min="3" max="3" width="18" customWidth="1"/>
    <col min="4" max="4" width="21.5703125" customWidth="1"/>
  </cols>
  <sheetData>
    <row r="1" spans="1:4" x14ac:dyDescent="0.25">
      <c r="A1" s="2" t="s">
        <v>0</v>
      </c>
    </row>
    <row r="2" spans="1:4" ht="15.75" thickBot="1" x14ac:dyDescent="0.3">
      <c r="A2" s="249" t="s">
        <v>1</v>
      </c>
      <c r="B2" s="249"/>
      <c r="C2" s="249"/>
      <c r="D2" s="249"/>
    </row>
    <row r="3" spans="1:4" x14ac:dyDescent="0.25">
      <c r="A3" s="130" t="s">
        <v>2</v>
      </c>
      <c r="B3" s="131" t="s">
        <v>3</v>
      </c>
      <c r="C3" s="131" t="s">
        <v>4</v>
      </c>
      <c r="D3" s="132" t="s">
        <v>5</v>
      </c>
    </row>
    <row r="4" spans="1:4" x14ac:dyDescent="0.25">
      <c r="A4" s="126">
        <v>46078</v>
      </c>
      <c r="B4" s="124" t="s">
        <v>6</v>
      </c>
      <c r="C4" s="124" t="s">
        <v>7</v>
      </c>
      <c r="D4" s="125" t="s">
        <v>8</v>
      </c>
    </row>
    <row r="5" spans="1:4" ht="15.75" thickBot="1" x14ac:dyDescent="0.3">
      <c r="A5" s="127">
        <v>46085</v>
      </c>
      <c r="B5" s="128" t="s">
        <v>6</v>
      </c>
      <c r="C5" s="128" t="s">
        <v>9</v>
      </c>
      <c r="D5" s="129" t="s">
        <v>10</v>
      </c>
    </row>
  </sheetData>
  <sheetProtection algorithmName="SHA-512" hashValue="sQvwo+nPtGS4BGifdrsd28gGrm2+fyp6tvuAWP3B718o9rAvzUkqNHbCBBdTGQke8snyhQvr11hPCM1KZreTlg==" saltValue="SLdYtIkeB2Y71F/NswFlPg==" spinCount="100000" sheet="1" objects="1" scenarios="1"/>
  <mergeCells count="1">
    <mergeCell ref="A2:D2"/>
  </mergeCells>
  <pageMargins left="0.7" right="0.7" top="0.78740157499999996" bottom="0.78740157499999996" header="0.3" footer="0.3"/>
  <pageSetup paperSize="9" orientation="portrait"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opLeftCell="A23" workbookViewId="0">
      <selection activeCell="D4" sqref="D4"/>
    </sheetView>
  </sheetViews>
  <sheetFormatPr defaultColWidth="8.5703125" defaultRowHeight="15" x14ac:dyDescent="0.25"/>
  <cols>
    <col min="1" max="2" width="8.5703125" style="22"/>
    <col min="3" max="3" width="6.5703125" style="22" bestFit="1" customWidth="1"/>
    <col min="4" max="4" width="34.42578125" style="22" customWidth="1"/>
    <col min="5" max="5" width="34.28515625" style="22" customWidth="1"/>
    <col min="6" max="26" width="4.5703125" style="22" customWidth="1"/>
    <col min="27" max="27" width="5" style="22" customWidth="1"/>
    <col min="28" max="28" width="5.42578125" style="22" customWidth="1"/>
    <col min="29" max="16384" width="8.5703125" style="22"/>
  </cols>
  <sheetData>
    <row r="1" spans="1:28" x14ac:dyDescent="0.25">
      <c r="A1" s="261"/>
      <c r="B1" s="261"/>
      <c r="C1" s="259" t="s">
        <v>11</v>
      </c>
      <c r="D1" s="259"/>
      <c r="E1" s="259"/>
      <c r="F1" s="259"/>
      <c r="G1" s="259"/>
      <c r="H1" s="259"/>
      <c r="I1" s="259"/>
      <c r="J1" s="259"/>
      <c r="K1" s="259"/>
      <c r="L1" s="259"/>
      <c r="M1" s="259"/>
      <c r="N1" s="260"/>
      <c r="O1" s="262" t="s">
        <v>12</v>
      </c>
      <c r="P1" s="262"/>
      <c r="Q1" s="262"/>
      <c r="R1" s="262"/>
      <c r="S1" s="262"/>
      <c r="T1" s="262"/>
      <c r="U1" s="262"/>
      <c r="V1" s="262"/>
      <c r="W1" s="262"/>
      <c r="X1" s="263" t="s">
        <v>13</v>
      </c>
      <c r="Y1" s="263"/>
      <c r="Z1" s="263"/>
      <c r="AA1" s="262" t="s">
        <v>14</v>
      </c>
      <c r="AB1" s="262"/>
    </row>
    <row r="2" spans="1:28" ht="139.5" x14ac:dyDescent="0.25">
      <c r="A2" s="251" t="s">
        <v>15</v>
      </c>
      <c r="B2" s="251"/>
      <c r="C2" s="171" t="s">
        <v>11</v>
      </c>
      <c r="D2" s="172" t="s">
        <v>16</v>
      </c>
      <c r="E2" s="172" t="s">
        <v>17</v>
      </c>
      <c r="F2" s="173" t="s">
        <v>18</v>
      </c>
      <c r="G2" s="173" t="s">
        <v>19</v>
      </c>
      <c r="H2" s="173" t="s">
        <v>20</v>
      </c>
      <c r="I2" s="173" t="s">
        <v>21</v>
      </c>
      <c r="J2" s="173" t="s">
        <v>22</v>
      </c>
      <c r="K2" s="173" t="s">
        <v>23</v>
      </c>
      <c r="L2" s="173" t="s">
        <v>24</v>
      </c>
      <c r="M2" s="173" t="s">
        <v>25</v>
      </c>
      <c r="N2" s="173" t="s">
        <v>26</v>
      </c>
      <c r="O2" s="157" t="s">
        <v>27</v>
      </c>
      <c r="P2" s="157" t="s">
        <v>28</v>
      </c>
      <c r="Q2" s="157" t="s">
        <v>29</v>
      </c>
      <c r="R2" s="157" t="s">
        <v>30</v>
      </c>
      <c r="S2" s="158" t="s">
        <v>31</v>
      </c>
      <c r="T2" s="158" t="s">
        <v>32</v>
      </c>
      <c r="U2" s="158" t="s">
        <v>33</v>
      </c>
      <c r="V2" s="158" t="s">
        <v>34</v>
      </c>
      <c r="W2" s="157" t="s">
        <v>35</v>
      </c>
      <c r="X2" s="173" t="s">
        <v>36</v>
      </c>
      <c r="Y2" s="173" t="s">
        <v>37</v>
      </c>
      <c r="Z2" s="173" t="s">
        <v>38</v>
      </c>
      <c r="AA2" s="157" t="s">
        <v>39</v>
      </c>
      <c r="AB2" s="157" t="s">
        <v>40</v>
      </c>
    </row>
    <row r="3" spans="1:28" x14ac:dyDescent="0.25">
      <c r="A3" s="88">
        <v>0</v>
      </c>
      <c r="B3" s="256" t="s">
        <v>41</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8"/>
    </row>
    <row r="4" spans="1:28" ht="114.75" x14ac:dyDescent="0.25">
      <c r="A4" s="17">
        <v>1</v>
      </c>
      <c r="B4" s="18" t="s">
        <v>42</v>
      </c>
      <c r="C4" s="27">
        <v>0.96160000000000001</v>
      </c>
      <c r="D4" s="29" t="s">
        <v>43</v>
      </c>
      <c r="E4" s="29" t="s">
        <v>44</v>
      </c>
      <c r="F4" s="17">
        <v>1</v>
      </c>
      <c r="G4" s="17">
        <v>1</v>
      </c>
      <c r="H4" s="17">
        <v>1</v>
      </c>
      <c r="I4" s="17">
        <v>1</v>
      </c>
      <c r="J4" s="17">
        <v>1</v>
      </c>
      <c r="K4" s="17">
        <v>1</v>
      </c>
      <c r="L4" s="19">
        <v>2</v>
      </c>
      <c r="M4" s="19">
        <v>2</v>
      </c>
      <c r="N4" s="19">
        <v>2</v>
      </c>
      <c r="O4" s="252" t="s">
        <v>45</v>
      </c>
      <c r="P4" s="252"/>
      <c r="Q4" s="252"/>
      <c r="R4" s="252"/>
      <c r="S4" s="252"/>
      <c r="T4" s="252"/>
      <c r="U4" s="252"/>
      <c r="V4" s="252"/>
      <c r="W4" s="252"/>
      <c r="X4" s="252" t="s">
        <v>45</v>
      </c>
      <c r="Y4" s="252"/>
      <c r="Z4" s="252"/>
      <c r="AA4" s="252" t="s">
        <v>45</v>
      </c>
      <c r="AB4" s="252"/>
    </row>
    <row r="5" spans="1:28" ht="140.25" x14ac:dyDescent="0.25">
      <c r="A5" s="19">
        <v>2</v>
      </c>
      <c r="B5" s="20" t="s">
        <v>46</v>
      </c>
      <c r="C5" s="28">
        <v>0.99450000000000005</v>
      </c>
      <c r="D5" s="30" t="s">
        <v>47</v>
      </c>
      <c r="E5" s="30" t="s">
        <v>48</v>
      </c>
      <c r="F5" s="17">
        <v>1</v>
      </c>
      <c r="G5" s="17">
        <v>1</v>
      </c>
      <c r="H5" s="17">
        <v>1</v>
      </c>
      <c r="I5" s="19">
        <v>2</v>
      </c>
      <c r="J5" s="19">
        <v>2</v>
      </c>
      <c r="K5" s="159">
        <v>3</v>
      </c>
      <c r="L5" s="159">
        <v>3</v>
      </c>
      <c r="M5" s="159">
        <v>3</v>
      </c>
      <c r="N5" s="159">
        <v>3</v>
      </c>
      <c r="O5" s="252"/>
      <c r="P5" s="252"/>
      <c r="Q5" s="252"/>
      <c r="R5" s="252"/>
      <c r="S5" s="252"/>
      <c r="T5" s="252"/>
      <c r="U5" s="252"/>
      <c r="V5" s="252"/>
      <c r="W5" s="252"/>
      <c r="X5" s="252"/>
      <c r="Y5" s="252"/>
      <c r="Z5" s="252"/>
      <c r="AA5" s="252"/>
      <c r="AB5" s="252"/>
    </row>
    <row r="6" spans="1:28" ht="89.25" x14ac:dyDescent="0.25">
      <c r="A6" s="159">
        <v>3</v>
      </c>
      <c r="B6" s="160" t="s">
        <v>49</v>
      </c>
      <c r="C6" s="161">
        <v>0.999</v>
      </c>
      <c r="D6" s="162" t="s">
        <v>50</v>
      </c>
      <c r="E6" s="162" t="s">
        <v>51</v>
      </c>
      <c r="F6" s="17">
        <v>1</v>
      </c>
      <c r="G6" s="17">
        <v>1</v>
      </c>
      <c r="H6" s="159">
        <v>3</v>
      </c>
      <c r="I6" s="159">
        <v>3</v>
      </c>
      <c r="J6" s="159">
        <v>3</v>
      </c>
      <c r="K6" s="159">
        <v>3</v>
      </c>
      <c r="L6" s="165">
        <v>4</v>
      </c>
      <c r="M6" s="165">
        <v>4</v>
      </c>
      <c r="N6" s="165">
        <v>4</v>
      </c>
      <c r="O6" s="252"/>
      <c r="P6" s="252"/>
      <c r="Q6" s="252"/>
      <c r="R6" s="252"/>
      <c r="S6" s="252"/>
      <c r="T6" s="252"/>
      <c r="U6" s="252"/>
      <c r="V6" s="252"/>
      <c r="W6" s="252"/>
      <c r="X6" s="252"/>
      <c r="Y6" s="252"/>
      <c r="Z6" s="252"/>
      <c r="AA6" s="252"/>
      <c r="AB6" s="252"/>
    </row>
    <row r="7" spans="1:28" ht="63.75" x14ac:dyDescent="0.25">
      <c r="A7" s="165">
        <v>4</v>
      </c>
      <c r="B7" s="166" t="s">
        <v>52</v>
      </c>
      <c r="C7" s="167">
        <v>0.99990000000000001</v>
      </c>
      <c r="D7" s="168" t="s">
        <v>53</v>
      </c>
      <c r="E7" s="168" t="s">
        <v>54</v>
      </c>
      <c r="F7" s="26" t="s">
        <v>55</v>
      </c>
      <c r="G7" s="253" t="s">
        <v>56</v>
      </c>
      <c r="H7" s="254"/>
      <c r="I7" s="254"/>
      <c r="J7" s="254"/>
      <c r="K7" s="254"/>
      <c r="L7" s="254"/>
      <c r="M7" s="254"/>
      <c r="N7" s="255"/>
      <c r="O7" s="252"/>
      <c r="P7" s="252"/>
      <c r="Q7" s="252"/>
      <c r="R7" s="252"/>
      <c r="S7" s="252"/>
      <c r="T7" s="252"/>
      <c r="U7" s="252"/>
      <c r="V7" s="252"/>
      <c r="W7" s="252"/>
      <c r="X7" s="252"/>
      <c r="Y7" s="252"/>
      <c r="Z7" s="252"/>
      <c r="AA7" s="252"/>
      <c r="AB7" s="252"/>
    </row>
    <row r="9" spans="1:28" x14ac:dyDescent="0.25">
      <c r="C9" s="250" t="s">
        <v>57</v>
      </c>
      <c r="D9" s="250"/>
      <c r="E9" s="250"/>
    </row>
    <row r="10" spans="1:28" ht="51" x14ac:dyDescent="0.25">
      <c r="C10" s="91">
        <v>1</v>
      </c>
      <c r="D10" s="29" t="s">
        <v>42</v>
      </c>
      <c r="E10" s="29" t="s">
        <v>58</v>
      </c>
    </row>
    <row r="11" spans="1:28" ht="51" x14ac:dyDescent="0.25">
      <c r="C11" s="92">
        <v>2</v>
      </c>
      <c r="D11" s="30" t="s">
        <v>46</v>
      </c>
      <c r="E11" s="30" t="s">
        <v>59</v>
      </c>
    </row>
    <row r="12" spans="1:28" ht="51" x14ac:dyDescent="0.25">
      <c r="C12" s="163">
        <v>3</v>
      </c>
      <c r="D12" s="162" t="s">
        <v>49</v>
      </c>
      <c r="E12" s="162" t="s">
        <v>60</v>
      </c>
    </row>
    <row r="13" spans="1:28" ht="38.25" x14ac:dyDescent="0.25">
      <c r="C13" s="169">
        <v>4</v>
      </c>
      <c r="D13" s="168" t="s">
        <v>52</v>
      </c>
      <c r="E13" s="168" t="s">
        <v>61</v>
      </c>
    </row>
    <row r="14" spans="1:28" x14ac:dyDescent="0.25">
      <c r="C14" s="37"/>
      <c r="D14" s="37"/>
      <c r="E14" s="37"/>
    </row>
    <row r="15" spans="1:28" x14ac:dyDescent="0.25">
      <c r="C15" s="250" t="s">
        <v>62</v>
      </c>
      <c r="D15" s="250"/>
      <c r="E15" s="250"/>
    </row>
    <row r="16" spans="1:28" ht="76.5" x14ac:dyDescent="0.25">
      <c r="C16" s="91">
        <v>1</v>
      </c>
      <c r="D16" s="29" t="s">
        <v>42</v>
      </c>
      <c r="E16" s="29" t="s">
        <v>63</v>
      </c>
    </row>
    <row r="17" spans="3:27" ht="127.5" x14ac:dyDescent="0.2">
      <c r="C17" s="92">
        <v>2</v>
      </c>
      <c r="D17" s="30" t="s">
        <v>46</v>
      </c>
      <c r="E17" s="30" t="s">
        <v>64</v>
      </c>
      <c r="AA17" s="90"/>
    </row>
    <row r="18" spans="3:27" ht="89.25" x14ac:dyDescent="0.2">
      <c r="C18" s="163">
        <v>3</v>
      </c>
      <c r="D18" s="162" t="s">
        <v>49</v>
      </c>
      <c r="E18" s="162" t="s">
        <v>65</v>
      </c>
      <c r="AA18" s="90"/>
    </row>
    <row r="19" spans="3:27" ht="102" x14ac:dyDescent="0.2">
      <c r="C19" s="169">
        <v>4</v>
      </c>
      <c r="D19" s="168" t="s">
        <v>52</v>
      </c>
      <c r="E19" s="168" t="s">
        <v>66</v>
      </c>
      <c r="AA19" s="90"/>
    </row>
    <row r="20" spans="3:27" x14ac:dyDescent="0.2">
      <c r="C20" s="37"/>
      <c r="D20" s="37"/>
      <c r="E20" s="37"/>
      <c r="AA20" s="90"/>
    </row>
    <row r="21" spans="3:27" ht="14.45" customHeight="1" x14ac:dyDescent="0.25">
      <c r="C21" s="250" t="s">
        <v>67</v>
      </c>
      <c r="D21" s="250"/>
      <c r="E21" s="250"/>
      <c r="F21" s="250" t="s">
        <v>68</v>
      </c>
      <c r="G21" s="250"/>
      <c r="H21" s="250"/>
      <c r="I21" s="250"/>
      <c r="J21" s="250"/>
      <c r="K21" s="250"/>
      <c r="L21" s="250"/>
      <c r="M21" s="250"/>
      <c r="N21" s="250"/>
    </row>
    <row r="22" spans="3:27" ht="50.1" customHeight="1" x14ac:dyDescent="0.25">
      <c r="C22" s="93" t="s">
        <v>69</v>
      </c>
      <c r="D22" s="29" t="s">
        <v>42</v>
      </c>
      <c r="E22" s="29" t="s">
        <v>70</v>
      </c>
      <c r="F22" s="264" t="s">
        <v>71</v>
      </c>
      <c r="G22" s="264"/>
      <c r="H22" s="264"/>
      <c r="I22" s="264"/>
      <c r="J22" s="264"/>
      <c r="K22" s="264"/>
      <c r="L22" s="264"/>
      <c r="M22" s="264"/>
      <c r="N22" s="264"/>
    </row>
    <row r="23" spans="3:27" ht="117" customHeight="1" x14ac:dyDescent="0.25">
      <c r="C23" s="94" t="s">
        <v>72</v>
      </c>
      <c r="D23" s="30" t="s">
        <v>46</v>
      </c>
      <c r="E23" s="30" t="s">
        <v>73</v>
      </c>
      <c r="F23" s="265" t="s">
        <v>74</v>
      </c>
      <c r="G23" s="265"/>
      <c r="H23" s="265"/>
      <c r="I23" s="265"/>
      <c r="J23" s="265"/>
      <c r="K23" s="265"/>
      <c r="L23" s="265"/>
      <c r="M23" s="265"/>
      <c r="N23" s="265"/>
    </row>
    <row r="24" spans="3:27" ht="105.95" customHeight="1" x14ac:dyDescent="0.25">
      <c r="C24" s="164" t="s">
        <v>75</v>
      </c>
      <c r="D24" s="162" t="s">
        <v>49</v>
      </c>
      <c r="E24" s="162" t="s">
        <v>76</v>
      </c>
      <c r="F24" s="266" t="s">
        <v>77</v>
      </c>
      <c r="G24" s="266"/>
      <c r="H24" s="266"/>
      <c r="I24" s="266"/>
      <c r="J24" s="266"/>
      <c r="K24" s="266"/>
      <c r="L24" s="266"/>
      <c r="M24" s="266"/>
      <c r="N24" s="266"/>
    </row>
    <row r="25" spans="3:27" ht="128.44999999999999" customHeight="1" x14ac:dyDescent="0.25">
      <c r="C25" s="170" t="s">
        <v>78</v>
      </c>
      <c r="D25" s="168" t="s">
        <v>52</v>
      </c>
      <c r="E25" s="168" t="s">
        <v>79</v>
      </c>
      <c r="F25" s="267" t="s">
        <v>80</v>
      </c>
      <c r="G25" s="267"/>
      <c r="H25" s="267"/>
      <c r="I25" s="267"/>
      <c r="J25" s="267"/>
      <c r="K25" s="267"/>
      <c r="L25" s="267"/>
      <c r="M25" s="267"/>
      <c r="N25" s="267"/>
    </row>
  </sheetData>
  <sheetProtection algorithmName="SHA-512" hashValue="g/9HSji/D0rE+JKeK1agFifFXmAflxloIVlCECKe+hi/bh9BdvvO5TRLHGHQD26q0TJXU6eh4LjgqJovlf3vmQ==" saltValue="fO9WVhi6UrmJclRw3FShCg==" spinCount="100000" sheet="1" objects="1" scenarios="1"/>
  <mergeCells count="19">
    <mergeCell ref="F22:N22"/>
    <mergeCell ref="F23:N23"/>
    <mergeCell ref="F24:N24"/>
    <mergeCell ref="F25:N25"/>
    <mergeCell ref="X4:Z7"/>
    <mergeCell ref="AA4:AB7"/>
    <mergeCell ref="G7:N7"/>
    <mergeCell ref="B3:AB3"/>
    <mergeCell ref="C1:N1"/>
    <mergeCell ref="A1:B1"/>
    <mergeCell ref="O1:W1"/>
    <mergeCell ref="X1:Z1"/>
    <mergeCell ref="AA1:AB1"/>
    <mergeCell ref="C9:E9"/>
    <mergeCell ref="C15:E15"/>
    <mergeCell ref="C21:E21"/>
    <mergeCell ref="A2:B2"/>
    <mergeCell ref="O4:W7"/>
    <mergeCell ref="F21:N21"/>
  </mergeCells>
  <pageMargins left="0.7" right="0.7" top="0.78740157499999996" bottom="0.78740157499999996"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ignoredErrors>
    <ignoredError sqref="C2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77"/>
  <sheetViews>
    <sheetView topLeftCell="A4" zoomScale="115" zoomScaleNormal="115" workbookViewId="0">
      <selection activeCell="G5" sqref="G5"/>
    </sheetView>
  </sheetViews>
  <sheetFormatPr defaultColWidth="12.5703125" defaultRowHeight="15" customHeight="1" x14ac:dyDescent="0.2"/>
  <cols>
    <col min="1" max="1" width="2.28515625" style="12" customWidth="1"/>
    <col min="2" max="2" width="1.85546875" style="12" bestFit="1" customWidth="1"/>
    <col min="3" max="3" width="6.42578125" style="12" bestFit="1" customWidth="1"/>
    <col min="4" max="5" width="25.85546875" style="12" customWidth="1"/>
    <col min="6" max="6" width="22.5703125" style="12" bestFit="1" customWidth="1"/>
    <col min="7" max="10" width="24.42578125" style="12" bestFit="1" customWidth="1"/>
    <col min="11" max="11" width="25.5703125" style="12" bestFit="1" customWidth="1"/>
    <col min="12" max="12" width="24.42578125" style="12" bestFit="1" customWidth="1"/>
    <col min="13" max="13" width="27.85546875" style="12" customWidth="1"/>
    <col min="14" max="14" width="20.85546875" style="12" customWidth="1"/>
    <col min="15" max="15" width="24.42578125" style="12" bestFit="1" customWidth="1"/>
    <col min="16" max="16" width="24.5703125" style="12" customWidth="1"/>
    <col min="17" max="17" width="24.42578125" style="12" bestFit="1" customWidth="1"/>
    <col min="18" max="18" width="8.42578125" style="12" customWidth="1"/>
    <col min="19" max="26" width="7.5703125" style="12" customWidth="1"/>
    <col min="27" max="16384" width="12.5703125" style="12"/>
  </cols>
  <sheetData>
    <row r="1" spans="1:26" ht="10.5" customHeight="1" thickBot="1" x14ac:dyDescent="0.25">
      <c r="A1" s="270"/>
      <c r="B1" s="270"/>
      <c r="C1" s="270"/>
      <c r="D1" s="270"/>
      <c r="E1" s="270"/>
      <c r="F1" s="270"/>
      <c r="G1" s="270"/>
      <c r="H1" s="270"/>
      <c r="I1" s="270"/>
      <c r="J1" s="270"/>
      <c r="K1" s="270"/>
      <c r="L1" s="270"/>
      <c r="M1" s="270"/>
      <c r="N1" s="270"/>
      <c r="O1" s="270"/>
      <c r="P1" s="270"/>
      <c r="Q1" s="270"/>
    </row>
    <row r="2" spans="1:26" ht="25.5" x14ac:dyDescent="0.2">
      <c r="A2" s="271"/>
      <c r="B2" s="272" t="s">
        <v>81</v>
      </c>
      <c r="C2" s="273"/>
      <c r="D2" s="222" t="s">
        <v>82</v>
      </c>
      <c r="E2" s="223" t="s">
        <v>83</v>
      </c>
      <c r="F2" s="223" t="s">
        <v>84</v>
      </c>
      <c r="G2" s="223" t="s">
        <v>85</v>
      </c>
      <c r="H2" s="223" t="s">
        <v>86</v>
      </c>
      <c r="I2" s="223" t="s">
        <v>87</v>
      </c>
      <c r="J2" s="223" t="s">
        <v>88</v>
      </c>
      <c r="K2" s="223" t="s">
        <v>89</v>
      </c>
      <c r="L2" s="223" t="s">
        <v>90</v>
      </c>
      <c r="M2" s="223" t="s">
        <v>91</v>
      </c>
      <c r="N2" s="223" t="s">
        <v>92</v>
      </c>
      <c r="O2" s="223" t="s">
        <v>93</v>
      </c>
      <c r="P2" s="223" t="s">
        <v>94</v>
      </c>
      <c r="Q2" s="224" t="s">
        <v>95</v>
      </c>
      <c r="S2" s="13"/>
      <c r="T2" s="13"/>
      <c r="U2" s="13"/>
      <c r="V2" s="14"/>
      <c r="W2" s="14"/>
      <c r="X2" s="14"/>
      <c r="Y2" s="14"/>
      <c r="Z2" s="14"/>
    </row>
    <row r="3" spans="1:26" ht="26.25" thickBot="1" x14ac:dyDescent="0.25">
      <c r="A3" s="271"/>
      <c r="B3" s="274"/>
      <c r="C3" s="275"/>
      <c r="D3" s="225" t="s">
        <v>96</v>
      </c>
      <c r="E3" s="226" t="s">
        <v>96</v>
      </c>
      <c r="F3" s="226" t="s">
        <v>96</v>
      </c>
      <c r="G3" s="226" t="s">
        <v>97</v>
      </c>
      <c r="H3" s="226" t="s">
        <v>98</v>
      </c>
      <c r="I3" s="226" t="s">
        <v>99</v>
      </c>
      <c r="J3" s="226" t="s">
        <v>99</v>
      </c>
      <c r="K3" s="226" t="s">
        <v>100</v>
      </c>
      <c r="L3" s="226" t="s">
        <v>101</v>
      </c>
      <c r="M3" s="226" t="s">
        <v>102</v>
      </c>
      <c r="N3" s="226" t="s">
        <v>103</v>
      </c>
      <c r="O3" s="226" t="s">
        <v>104</v>
      </c>
      <c r="P3" s="226" t="s">
        <v>105</v>
      </c>
      <c r="Q3" s="227" t="s">
        <v>106</v>
      </c>
      <c r="S3" s="13"/>
      <c r="T3" s="13"/>
      <c r="U3" s="13"/>
      <c r="V3" s="14"/>
      <c r="W3" s="14"/>
      <c r="X3" s="14"/>
      <c r="Y3" s="14"/>
      <c r="Z3" s="14"/>
    </row>
    <row r="4" spans="1:26" ht="165.75" x14ac:dyDescent="0.2">
      <c r="A4" s="271"/>
      <c r="B4" s="228">
        <v>1</v>
      </c>
      <c r="C4" s="229" t="s">
        <v>42</v>
      </c>
      <c r="D4" s="153" t="s">
        <v>107</v>
      </c>
      <c r="E4" s="220" t="s">
        <v>108</v>
      </c>
      <c r="F4" s="220" t="s">
        <v>108</v>
      </c>
      <c r="G4" s="220" t="s">
        <v>108</v>
      </c>
      <c r="H4" s="220" t="s">
        <v>108</v>
      </c>
      <c r="I4" s="220" t="s">
        <v>108</v>
      </c>
      <c r="J4" s="153" t="s">
        <v>109</v>
      </c>
      <c r="K4" s="153" t="s">
        <v>110</v>
      </c>
      <c r="L4" s="153" t="s">
        <v>111</v>
      </c>
      <c r="M4" s="153" t="s">
        <v>112</v>
      </c>
      <c r="N4" s="220" t="s">
        <v>108</v>
      </c>
      <c r="O4" s="153" t="s">
        <v>113</v>
      </c>
      <c r="P4" s="153" t="s">
        <v>114</v>
      </c>
      <c r="Q4" s="221" t="s">
        <v>108</v>
      </c>
      <c r="S4" s="15"/>
      <c r="T4" s="15"/>
      <c r="U4" s="15"/>
    </row>
    <row r="5" spans="1:26" ht="140.25" x14ac:dyDescent="0.2">
      <c r="A5" s="271"/>
      <c r="B5" s="230">
        <v>2</v>
      </c>
      <c r="C5" s="231" t="s">
        <v>46</v>
      </c>
      <c r="D5" s="153" t="s">
        <v>115</v>
      </c>
      <c r="E5" s="153" t="s">
        <v>116</v>
      </c>
      <c r="F5" s="153" t="s">
        <v>117</v>
      </c>
      <c r="G5" s="153" t="s">
        <v>118</v>
      </c>
      <c r="H5" s="153" t="s">
        <v>119</v>
      </c>
      <c r="I5" s="153" t="s">
        <v>120</v>
      </c>
      <c r="J5" s="153" t="s">
        <v>121</v>
      </c>
      <c r="K5" s="154" t="s">
        <v>122</v>
      </c>
      <c r="L5" s="154" t="s">
        <v>123</v>
      </c>
      <c r="M5" s="153" t="s">
        <v>124</v>
      </c>
      <c r="N5" s="153" t="s">
        <v>125</v>
      </c>
      <c r="O5" s="154" t="s">
        <v>126</v>
      </c>
      <c r="P5" s="154" t="s">
        <v>127</v>
      </c>
      <c r="Q5" s="155" t="s">
        <v>128</v>
      </c>
      <c r="S5" s="15"/>
      <c r="T5" s="15"/>
      <c r="U5" s="15"/>
    </row>
    <row r="6" spans="1:26" ht="114.75" x14ac:dyDescent="0.2">
      <c r="A6" s="271"/>
      <c r="B6" s="232">
        <v>3</v>
      </c>
      <c r="C6" s="233" t="s">
        <v>49</v>
      </c>
      <c r="D6" s="153" t="s">
        <v>129</v>
      </c>
      <c r="E6" s="153" t="s">
        <v>130</v>
      </c>
      <c r="F6" s="153" t="s">
        <v>131</v>
      </c>
      <c r="G6" s="153" t="s">
        <v>132</v>
      </c>
      <c r="H6" s="153" t="s">
        <v>133</v>
      </c>
      <c r="I6" s="154" t="s">
        <v>134</v>
      </c>
      <c r="J6" s="153" t="s">
        <v>135</v>
      </c>
      <c r="K6" s="154" t="s">
        <v>136</v>
      </c>
      <c r="L6" s="154" t="s">
        <v>137</v>
      </c>
      <c r="M6" s="153" t="s">
        <v>138</v>
      </c>
      <c r="N6" s="153" t="s">
        <v>139</v>
      </c>
      <c r="O6" s="154" t="s">
        <v>140</v>
      </c>
      <c r="P6" s="154" t="s">
        <v>141</v>
      </c>
      <c r="Q6" s="155" t="s">
        <v>142</v>
      </c>
      <c r="S6" s="15"/>
      <c r="T6" s="15"/>
      <c r="U6" s="15"/>
    </row>
    <row r="7" spans="1:26" ht="165.75" x14ac:dyDescent="0.2">
      <c r="A7" s="271"/>
      <c r="B7" s="234">
        <v>4</v>
      </c>
      <c r="C7" s="235" t="s">
        <v>52</v>
      </c>
      <c r="D7" s="153" t="s">
        <v>143</v>
      </c>
      <c r="E7" s="153" t="s">
        <v>144</v>
      </c>
      <c r="F7" s="153" t="s">
        <v>145</v>
      </c>
      <c r="G7" s="153" t="s">
        <v>146</v>
      </c>
      <c r="H7" s="153" t="s">
        <v>147</v>
      </c>
      <c r="I7" s="154" t="s">
        <v>148</v>
      </c>
      <c r="J7" s="153" t="s">
        <v>149</v>
      </c>
      <c r="K7" s="154" t="s">
        <v>150</v>
      </c>
      <c r="L7" s="154" t="s">
        <v>151</v>
      </c>
      <c r="M7" s="153" t="s">
        <v>152</v>
      </c>
      <c r="N7" s="154" t="s">
        <v>153</v>
      </c>
      <c r="O7" s="154" t="s">
        <v>154</v>
      </c>
      <c r="P7" s="154" t="s">
        <v>155</v>
      </c>
      <c r="Q7" s="155" t="s">
        <v>156</v>
      </c>
      <c r="S7" s="15"/>
      <c r="T7" s="15"/>
      <c r="U7" s="15"/>
    </row>
    <row r="8" spans="1:26" ht="140.25" x14ac:dyDescent="0.2">
      <c r="A8" s="271"/>
      <c r="B8" s="276" t="s">
        <v>157</v>
      </c>
      <c r="C8" s="277"/>
      <c r="D8" s="236" t="s">
        <v>158</v>
      </c>
      <c r="E8" s="236" t="s">
        <v>159</v>
      </c>
      <c r="F8" s="236" t="s">
        <v>160</v>
      </c>
      <c r="G8" s="236" t="s">
        <v>161</v>
      </c>
      <c r="H8" s="236" t="s">
        <v>162</v>
      </c>
      <c r="I8" s="236" t="s">
        <v>163</v>
      </c>
      <c r="J8" s="236" t="s">
        <v>164</v>
      </c>
      <c r="K8" s="236" t="s">
        <v>165</v>
      </c>
      <c r="L8" s="236" t="s">
        <v>166</v>
      </c>
      <c r="M8" s="236" t="s">
        <v>167</v>
      </c>
      <c r="N8" s="236" t="s">
        <v>168</v>
      </c>
      <c r="O8" s="236" t="s">
        <v>169</v>
      </c>
      <c r="P8" s="236" t="s">
        <v>170</v>
      </c>
      <c r="Q8" s="237" t="s">
        <v>171</v>
      </c>
    </row>
    <row r="9" spans="1:26" ht="135" thickBot="1" x14ac:dyDescent="0.25">
      <c r="A9" s="271"/>
      <c r="B9" s="268" t="s">
        <v>172</v>
      </c>
      <c r="C9" s="269"/>
      <c r="D9" s="238" t="s">
        <v>173</v>
      </c>
      <c r="E9" s="238" t="s">
        <v>174</v>
      </c>
      <c r="F9" s="238" t="s">
        <v>175</v>
      </c>
      <c r="G9" s="238" t="s">
        <v>176</v>
      </c>
      <c r="H9" s="238" t="s">
        <v>177</v>
      </c>
      <c r="I9" s="238" t="s">
        <v>178</v>
      </c>
      <c r="J9" s="238" t="s">
        <v>179</v>
      </c>
      <c r="K9" s="238" t="s">
        <v>180</v>
      </c>
      <c r="L9" s="238" t="s">
        <v>181</v>
      </c>
      <c r="M9" s="238" t="s">
        <v>182</v>
      </c>
      <c r="N9" s="238" t="s">
        <v>183</v>
      </c>
      <c r="O9" s="238" t="s">
        <v>184</v>
      </c>
      <c r="P9" s="238" t="s">
        <v>185</v>
      </c>
      <c r="Q9" s="239" t="s">
        <v>186</v>
      </c>
    </row>
    <row r="10" spans="1:26" ht="12.75" customHeight="1" x14ac:dyDescent="0.2">
      <c r="A10" s="271"/>
      <c r="B10" s="151"/>
      <c r="D10" s="152"/>
      <c r="E10" s="152"/>
      <c r="F10" s="152"/>
      <c r="G10" s="152"/>
      <c r="H10" s="152"/>
      <c r="I10" s="152"/>
      <c r="J10" s="152"/>
      <c r="K10" s="152"/>
      <c r="L10" s="152"/>
      <c r="M10" s="152"/>
      <c r="N10" s="152"/>
      <c r="O10" s="152"/>
      <c r="P10" s="152"/>
      <c r="Q10" s="152"/>
    </row>
    <row r="11" spans="1:26" ht="12.75" customHeight="1" x14ac:dyDescent="0.2">
      <c r="A11" s="150"/>
    </row>
    <row r="12" spans="1:26" ht="12.75" customHeight="1" x14ac:dyDescent="0.2">
      <c r="A12" s="150"/>
    </row>
    <row r="13" spans="1:26" ht="12.75" customHeight="1" x14ac:dyDescent="0.2">
      <c r="A13" s="150"/>
    </row>
    <row r="14" spans="1:26" ht="12.75" customHeight="1" x14ac:dyDescent="0.2">
      <c r="A14" s="150"/>
    </row>
    <row r="15" spans="1:26" ht="12.75" customHeight="1" x14ac:dyDescent="0.2">
      <c r="A15" s="150"/>
    </row>
    <row r="16" spans="1:26" ht="12.75" customHeight="1" x14ac:dyDescent="0.2">
      <c r="A16" s="150"/>
    </row>
    <row r="17" spans="1:1" ht="12.75" customHeight="1" x14ac:dyDescent="0.2">
      <c r="A17" s="150"/>
    </row>
    <row r="18" spans="1:1" ht="12.75" customHeight="1" x14ac:dyDescent="0.2">
      <c r="A18" s="150"/>
    </row>
    <row r="19" spans="1:1" ht="12.75" customHeight="1" x14ac:dyDescent="0.2">
      <c r="A19" s="150"/>
    </row>
    <row r="20" spans="1:1" ht="12.75" customHeight="1" x14ac:dyDescent="0.2">
      <c r="A20" s="150"/>
    </row>
    <row r="21" spans="1:1" ht="12.75" customHeight="1" x14ac:dyDescent="0.2">
      <c r="A21" s="150"/>
    </row>
    <row r="22" spans="1:1" ht="12.75" customHeight="1" x14ac:dyDescent="0.2">
      <c r="A22" s="150"/>
    </row>
    <row r="23" spans="1:1" ht="12.75" customHeight="1" x14ac:dyDescent="0.2">
      <c r="A23" s="150"/>
    </row>
    <row r="24" spans="1:1" ht="12.75" customHeight="1" x14ac:dyDescent="0.2">
      <c r="A24" s="150"/>
    </row>
    <row r="25" spans="1:1" ht="12.75" customHeight="1" x14ac:dyDescent="0.2">
      <c r="A25" s="150"/>
    </row>
    <row r="26" spans="1:1" ht="12.75" customHeight="1" x14ac:dyDescent="0.2">
      <c r="A26" s="150"/>
    </row>
    <row r="27" spans="1:1" ht="12.75" customHeight="1" x14ac:dyDescent="0.2">
      <c r="A27" s="150"/>
    </row>
    <row r="28" spans="1:1" ht="12.75" customHeight="1" x14ac:dyDescent="0.2">
      <c r="A28" s="150"/>
    </row>
    <row r="29" spans="1:1" ht="12.75" customHeight="1" x14ac:dyDescent="0.2">
      <c r="A29" s="150"/>
    </row>
    <row r="30" spans="1:1" ht="12.75" customHeight="1" x14ac:dyDescent="0.2">
      <c r="A30" s="150"/>
    </row>
    <row r="31" spans="1:1" ht="12.75" customHeight="1" x14ac:dyDescent="0.2">
      <c r="A31" s="150"/>
    </row>
    <row r="32" spans="1:1" ht="12.75" customHeight="1" x14ac:dyDescent="0.2">
      <c r="A32" s="150"/>
    </row>
    <row r="33" spans="1:1" ht="12.75" customHeight="1" x14ac:dyDescent="0.2">
      <c r="A33" s="150"/>
    </row>
    <row r="34" spans="1:1" ht="12.75" customHeight="1" x14ac:dyDescent="0.2">
      <c r="A34" s="150"/>
    </row>
    <row r="35" spans="1:1" ht="12.75" customHeight="1" x14ac:dyDescent="0.2">
      <c r="A35" s="150"/>
    </row>
    <row r="36" spans="1:1" ht="12.75" customHeight="1" x14ac:dyDescent="0.2">
      <c r="A36" s="150"/>
    </row>
    <row r="37" spans="1:1" ht="12.75" customHeight="1" x14ac:dyDescent="0.2">
      <c r="A37" s="150"/>
    </row>
    <row r="38" spans="1:1" ht="12.75" customHeight="1" x14ac:dyDescent="0.2">
      <c r="A38" s="150"/>
    </row>
    <row r="39" spans="1:1" ht="12.75" customHeight="1" x14ac:dyDescent="0.2">
      <c r="A39" s="150"/>
    </row>
    <row r="40" spans="1:1" ht="12.75" customHeight="1" x14ac:dyDescent="0.2">
      <c r="A40" s="150"/>
    </row>
    <row r="41" spans="1:1" ht="12.75" customHeight="1" x14ac:dyDescent="0.2">
      <c r="A41" s="150"/>
    </row>
    <row r="42" spans="1:1" ht="12.75" customHeight="1" x14ac:dyDescent="0.2">
      <c r="A42" s="150"/>
    </row>
    <row r="43" spans="1:1" ht="12.75" customHeight="1" x14ac:dyDescent="0.2">
      <c r="A43" s="150"/>
    </row>
    <row r="44" spans="1:1" ht="12.75" customHeight="1" x14ac:dyDescent="0.2">
      <c r="A44" s="150"/>
    </row>
    <row r="45" spans="1:1" ht="12.75" customHeight="1" x14ac:dyDescent="0.2">
      <c r="A45" s="150"/>
    </row>
    <row r="46" spans="1:1" ht="12.75" customHeight="1" x14ac:dyDescent="0.2">
      <c r="A46" s="150"/>
    </row>
    <row r="47" spans="1:1" ht="12.75" customHeight="1" x14ac:dyDescent="0.2">
      <c r="A47" s="150"/>
    </row>
    <row r="48" spans="1:1" ht="12.75" customHeight="1" x14ac:dyDescent="0.2">
      <c r="A48" s="150"/>
    </row>
    <row r="49" spans="1:1" ht="12.75" customHeight="1" x14ac:dyDescent="0.2">
      <c r="A49" s="150"/>
    </row>
    <row r="50" spans="1:1" ht="12.75" customHeight="1" x14ac:dyDescent="0.2">
      <c r="A50" s="150"/>
    </row>
    <row r="51" spans="1:1" ht="12.75" customHeight="1" x14ac:dyDescent="0.2">
      <c r="A51" s="150"/>
    </row>
    <row r="52" spans="1:1" ht="12.75" customHeight="1" x14ac:dyDescent="0.2">
      <c r="A52" s="150"/>
    </row>
    <row r="53" spans="1:1" ht="12.75" customHeight="1" x14ac:dyDescent="0.2">
      <c r="A53" s="150"/>
    </row>
    <row r="54" spans="1:1" ht="12.75" customHeight="1" x14ac:dyDescent="0.2">
      <c r="A54" s="150"/>
    </row>
    <row r="55" spans="1:1" ht="12.75" customHeight="1" x14ac:dyDescent="0.2">
      <c r="A55" s="150"/>
    </row>
    <row r="56" spans="1:1" ht="12.75" customHeight="1" x14ac:dyDescent="0.2">
      <c r="A56" s="150"/>
    </row>
    <row r="57" spans="1:1" ht="12.75" customHeight="1" x14ac:dyDescent="0.2">
      <c r="A57" s="150"/>
    </row>
    <row r="58" spans="1:1" ht="12.75" customHeight="1" x14ac:dyDescent="0.2">
      <c r="A58" s="150"/>
    </row>
    <row r="59" spans="1:1" ht="12.75" customHeight="1" x14ac:dyDescent="0.2">
      <c r="A59" s="150"/>
    </row>
    <row r="60" spans="1:1" ht="12.75" customHeight="1" x14ac:dyDescent="0.2">
      <c r="A60" s="150"/>
    </row>
    <row r="61" spans="1:1" ht="12.75" customHeight="1" x14ac:dyDescent="0.2">
      <c r="A61" s="150"/>
    </row>
    <row r="62" spans="1:1" ht="12.75" customHeight="1" x14ac:dyDescent="0.2">
      <c r="A62" s="150"/>
    </row>
    <row r="63" spans="1:1" ht="12.75" customHeight="1" x14ac:dyDescent="0.2">
      <c r="A63" s="150"/>
    </row>
    <row r="64" spans="1:1" ht="12.75" customHeight="1" x14ac:dyDescent="0.2">
      <c r="A64" s="150"/>
    </row>
    <row r="65" spans="1:1" ht="12.75" customHeight="1" x14ac:dyDescent="0.2">
      <c r="A65" s="150"/>
    </row>
    <row r="66" spans="1:1" ht="12.75" customHeight="1" x14ac:dyDescent="0.2">
      <c r="A66" s="150"/>
    </row>
    <row r="67" spans="1:1" ht="12.75" customHeight="1" x14ac:dyDescent="0.2">
      <c r="A67" s="150"/>
    </row>
    <row r="68" spans="1:1" ht="12.75" customHeight="1" x14ac:dyDescent="0.2">
      <c r="A68" s="150"/>
    </row>
    <row r="69" spans="1:1" ht="12.75" customHeight="1" x14ac:dyDescent="0.2">
      <c r="A69" s="150"/>
    </row>
    <row r="70" spans="1:1" ht="12.75" customHeight="1" x14ac:dyDescent="0.2">
      <c r="A70" s="150"/>
    </row>
    <row r="71" spans="1:1" ht="12.75" customHeight="1" x14ac:dyDescent="0.2">
      <c r="A71" s="150"/>
    </row>
    <row r="72" spans="1:1" ht="12.75" customHeight="1" x14ac:dyDescent="0.2">
      <c r="A72" s="150"/>
    </row>
    <row r="73" spans="1:1" ht="12.75" customHeight="1" x14ac:dyDescent="0.2">
      <c r="A73" s="150"/>
    </row>
    <row r="74" spans="1:1" ht="12.75" customHeight="1" x14ac:dyDescent="0.2">
      <c r="A74" s="150"/>
    </row>
    <row r="75" spans="1:1" ht="12.75" customHeight="1" x14ac:dyDescent="0.2">
      <c r="A75" s="150"/>
    </row>
    <row r="76" spans="1:1" ht="12.75" customHeight="1" x14ac:dyDescent="0.2">
      <c r="A76" s="150"/>
    </row>
    <row r="77" spans="1:1" ht="12.75" customHeight="1" x14ac:dyDescent="0.2">
      <c r="A77" s="150"/>
    </row>
    <row r="78" spans="1:1" ht="12.75" customHeight="1" x14ac:dyDescent="0.2">
      <c r="A78" s="150"/>
    </row>
    <row r="79" spans="1:1" ht="12.75" customHeight="1" x14ac:dyDescent="0.2">
      <c r="A79" s="150"/>
    </row>
    <row r="80" spans="1:1" ht="12.75" customHeight="1" x14ac:dyDescent="0.2">
      <c r="A80" s="150"/>
    </row>
    <row r="81" spans="1:1" ht="12.75" customHeight="1" x14ac:dyDescent="0.2">
      <c r="A81" s="150"/>
    </row>
    <row r="82" spans="1:1" ht="12.75" customHeight="1" x14ac:dyDescent="0.2">
      <c r="A82" s="150"/>
    </row>
    <row r="83" spans="1:1" ht="12.75" customHeight="1" x14ac:dyDescent="0.2">
      <c r="A83" s="150"/>
    </row>
    <row r="84" spans="1:1" ht="12.75" customHeight="1" x14ac:dyDescent="0.2">
      <c r="A84" s="150"/>
    </row>
    <row r="85" spans="1:1" ht="12.75" customHeight="1" x14ac:dyDescent="0.2">
      <c r="A85" s="150"/>
    </row>
    <row r="86" spans="1:1" ht="12.75" customHeight="1" x14ac:dyDescent="0.2">
      <c r="A86" s="150"/>
    </row>
    <row r="87" spans="1:1" ht="12.75" customHeight="1" x14ac:dyDescent="0.2">
      <c r="A87" s="150"/>
    </row>
    <row r="88" spans="1:1" ht="12.75" customHeight="1" x14ac:dyDescent="0.2">
      <c r="A88" s="150"/>
    </row>
    <row r="89" spans="1:1" ht="12.75" customHeight="1" x14ac:dyDescent="0.2">
      <c r="A89" s="150"/>
    </row>
    <row r="90" spans="1:1" ht="12.75" customHeight="1" x14ac:dyDescent="0.2">
      <c r="A90" s="150"/>
    </row>
    <row r="91" spans="1:1" ht="12.75" customHeight="1" x14ac:dyDescent="0.2">
      <c r="A91" s="150"/>
    </row>
    <row r="92" spans="1:1" ht="12.75" customHeight="1" x14ac:dyDescent="0.2">
      <c r="A92" s="150"/>
    </row>
    <row r="93" spans="1:1" ht="12.75" customHeight="1" x14ac:dyDescent="0.2">
      <c r="A93" s="150"/>
    </row>
    <row r="94" spans="1:1" ht="12.75" customHeight="1" x14ac:dyDescent="0.2">
      <c r="A94" s="150"/>
    </row>
    <row r="95" spans="1:1" ht="12.75" customHeight="1" x14ac:dyDescent="0.2">
      <c r="A95" s="150"/>
    </row>
    <row r="96" spans="1:1" ht="12.75" customHeight="1" x14ac:dyDescent="0.2">
      <c r="A96" s="150"/>
    </row>
    <row r="97" spans="1:1" ht="12.75" customHeight="1" x14ac:dyDescent="0.2">
      <c r="A97" s="150"/>
    </row>
    <row r="98" spans="1:1" ht="12.75" customHeight="1" x14ac:dyDescent="0.2">
      <c r="A98" s="150"/>
    </row>
    <row r="99" spans="1:1" ht="12.75" customHeight="1" x14ac:dyDescent="0.2">
      <c r="A99" s="150"/>
    </row>
    <row r="100" spans="1:1" ht="12.75" customHeight="1" x14ac:dyDescent="0.2">
      <c r="A100" s="150"/>
    </row>
    <row r="101" spans="1:1" ht="12.75" customHeight="1" x14ac:dyDescent="0.2">
      <c r="A101" s="150"/>
    </row>
    <row r="102" spans="1:1" ht="12.75" customHeight="1" x14ac:dyDescent="0.2">
      <c r="A102" s="150"/>
    </row>
    <row r="103" spans="1:1" ht="12.75" customHeight="1" x14ac:dyDescent="0.2">
      <c r="A103" s="150"/>
    </row>
    <row r="104" spans="1:1" ht="12.75" customHeight="1" x14ac:dyDescent="0.2">
      <c r="A104" s="150"/>
    </row>
    <row r="105" spans="1:1" ht="12.75" customHeight="1" x14ac:dyDescent="0.2">
      <c r="A105" s="150"/>
    </row>
    <row r="106" spans="1:1" ht="12.75" customHeight="1" x14ac:dyDescent="0.2">
      <c r="A106" s="150"/>
    </row>
    <row r="107" spans="1:1" ht="12.75" customHeight="1" x14ac:dyDescent="0.2">
      <c r="A107" s="150"/>
    </row>
    <row r="108" spans="1:1" ht="12.75" customHeight="1" x14ac:dyDescent="0.2">
      <c r="A108" s="150"/>
    </row>
    <row r="109" spans="1:1" ht="12.75" customHeight="1" x14ac:dyDescent="0.2">
      <c r="A109" s="150"/>
    </row>
    <row r="110" spans="1:1" ht="12.75" customHeight="1" x14ac:dyDescent="0.2">
      <c r="A110" s="150"/>
    </row>
    <row r="111" spans="1:1" ht="12.75" customHeight="1" x14ac:dyDescent="0.2">
      <c r="A111" s="150"/>
    </row>
    <row r="112" spans="1:1" ht="12.75" customHeight="1" x14ac:dyDescent="0.2">
      <c r="A112" s="150"/>
    </row>
    <row r="113" spans="1:1" ht="12.75" customHeight="1" x14ac:dyDescent="0.2">
      <c r="A113" s="150"/>
    </row>
    <row r="114" spans="1:1" ht="12.75" customHeight="1" x14ac:dyDescent="0.2">
      <c r="A114" s="150"/>
    </row>
    <row r="115" spans="1:1" ht="12.75" customHeight="1" x14ac:dyDescent="0.2">
      <c r="A115" s="150"/>
    </row>
    <row r="116" spans="1:1" ht="12.75" customHeight="1" x14ac:dyDescent="0.2">
      <c r="A116" s="150"/>
    </row>
    <row r="117" spans="1:1" ht="12.75" customHeight="1" x14ac:dyDescent="0.2">
      <c r="A117" s="150"/>
    </row>
    <row r="118" spans="1:1" ht="12.75" customHeight="1" x14ac:dyDescent="0.2">
      <c r="A118" s="150"/>
    </row>
    <row r="119" spans="1:1" ht="12.75" customHeight="1" x14ac:dyDescent="0.2">
      <c r="A119" s="150"/>
    </row>
    <row r="120" spans="1:1" ht="12.75" customHeight="1" x14ac:dyDescent="0.2">
      <c r="A120" s="150"/>
    </row>
    <row r="121" spans="1:1" ht="12.75" customHeight="1" x14ac:dyDescent="0.2">
      <c r="A121" s="150"/>
    </row>
    <row r="122" spans="1:1" ht="12.75" customHeight="1" x14ac:dyDescent="0.2">
      <c r="A122" s="150"/>
    </row>
    <row r="123" spans="1:1" ht="12.75" customHeight="1" x14ac:dyDescent="0.2">
      <c r="A123" s="150"/>
    </row>
    <row r="124" spans="1:1" ht="12.75" customHeight="1" x14ac:dyDescent="0.2">
      <c r="A124" s="150"/>
    </row>
    <row r="125" spans="1:1" ht="12.75" customHeight="1" x14ac:dyDescent="0.2">
      <c r="A125" s="150"/>
    </row>
    <row r="126" spans="1:1" ht="12.75" customHeight="1" x14ac:dyDescent="0.2">
      <c r="A126" s="150"/>
    </row>
    <row r="127" spans="1:1" ht="12.75" customHeight="1" x14ac:dyDescent="0.2">
      <c r="A127" s="150"/>
    </row>
    <row r="128" spans="1:1" ht="12.75" customHeight="1" x14ac:dyDescent="0.2">
      <c r="A128" s="150"/>
    </row>
    <row r="129" spans="1:1" ht="12.75" customHeight="1" x14ac:dyDescent="0.2">
      <c r="A129" s="150"/>
    </row>
    <row r="130" spans="1:1" ht="12.75" customHeight="1" x14ac:dyDescent="0.2">
      <c r="A130" s="150"/>
    </row>
    <row r="131" spans="1:1" ht="12.75" customHeight="1" x14ac:dyDescent="0.2">
      <c r="A131" s="150"/>
    </row>
    <row r="132" spans="1:1" ht="12.75" customHeight="1" x14ac:dyDescent="0.2">
      <c r="A132" s="150"/>
    </row>
    <row r="133" spans="1:1" ht="12.75" customHeight="1" x14ac:dyDescent="0.2">
      <c r="A133" s="150"/>
    </row>
    <row r="134" spans="1:1" ht="12.75" customHeight="1" x14ac:dyDescent="0.2">
      <c r="A134" s="150"/>
    </row>
    <row r="135" spans="1:1" ht="12.75" customHeight="1" x14ac:dyDescent="0.2">
      <c r="A135" s="150"/>
    </row>
    <row r="136" spans="1:1" ht="12.75" customHeight="1" x14ac:dyDescent="0.2">
      <c r="A136" s="150"/>
    </row>
    <row r="137" spans="1:1" ht="12.75" customHeight="1" x14ac:dyDescent="0.2">
      <c r="A137" s="150"/>
    </row>
    <row r="138" spans="1:1" ht="12.75" customHeight="1" x14ac:dyDescent="0.2">
      <c r="A138" s="150"/>
    </row>
    <row r="139" spans="1:1" ht="12.75" customHeight="1" x14ac:dyDescent="0.2">
      <c r="A139" s="150"/>
    </row>
    <row r="140" spans="1:1" ht="12.75" customHeight="1" x14ac:dyDescent="0.2">
      <c r="A140" s="150"/>
    </row>
    <row r="141" spans="1:1" ht="12.75" customHeight="1" x14ac:dyDescent="0.2">
      <c r="A141" s="150"/>
    </row>
    <row r="142" spans="1:1" ht="12.75" customHeight="1" x14ac:dyDescent="0.2">
      <c r="A142" s="150"/>
    </row>
    <row r="143" spans="1:1" ht="12.75" customHeight="1" x14ac:dyDescent="0.2">
      <c r="A143" s="150"/>
    </row>
    <row r="144" spans="1:1" ht="12.75" customHeight="1" x14ac:dyDescent="0.2">
      <c r="A144" s="150"/>
    </row>
    <row r="145" spans="1:1" ht="12.75" customHeight="1" x14ac:dyDescent="0.2">
      <c r="A145" s="150"/>
    </row>
    <row r="146" spans="1:1" ht="12.75" customHeight="1" x14ac:dyDescent="0.2">
      <c r="A146" s="150"/>
    </row>
    <row r="147" spans="1:1" ht="12.75" customHeight="1" x14ac:dyDescent="0.2">
      <c r="A147" s="150"/>
    </row>
    <row r="148" spans="1:1" ht="12.75" customHeight="1" x14ac:dyDescent="0.2">
      <c r="A148" s="150"/>
    </row>
    <row r="149" spans="1:1" ht="12.75" customHeight="1" x14ac:dyDescent="0.2">
      <c r="A149" s="150"/>
    </row>
    <row r="150" spans="1:1" ht="12.75" customHeight="1" x14ac:dyDescent="0.2">
      <c r="A150" s="150"/>
    </row>
    <row r="151" spans="1:1" ht="12.75" customHeight="1" x14ac:dyDescent="0.2">
      <c r="A151" s="150"/>
    </row>
    <row r="152" spans="1:1" ht="12.75" customHeight="1" x14ac:dyDescent="0.2">
      <c r="A152" s="150"/>
    </row>
    <row r="153" spans="1:1" ht="12.75" customHeight="1" x14ac:dyDescent="0.2">
      <c r="A153" s="150"/>
    </row>
    <row r="154" spans="1:1" ht="12.75" customHeight="1" x14ac:dyDescent="0.2">
      <c r="A154" s="150"/>
    </row>
    <row r="155" spans="1:1" ht="12.75" customHeight="1" x14ac:dyDescent="0.2">
      <c r="A155" s="150"/>
    </row>
    <row r="156" spans="1:1" ht="12.75" customHeight="1" x14ac:dyDescent="0.2">
      <c r="A156" s="150"/>
    </row>
    <row r="157" spans="1:1" ht="12.75" customHeight="1" x14ac:dyDescent="0.2">
      <c r="A157" s="150"/>
    </row>
    <row r="158" spans="1:1" ht="12.75" customHeight="1" x14ac:dyDescent="0.2">
      <c r="A158" s="150"/>
    </row>
    <row r="159" spans="1:1" ht="12.75" customHeight="1" x14ac:dyDescent="0.2">
      <c r="A159" s="150"/>
    </row>
    <row r="160" spans="1:1" ht="12.75" customHeight="1" x14ac:dyDescent="0.2">
      <c r="A160" s="150"/>
    </row>
    <row r="161" spans="1:1" ht="12.75" customHeight="1" x14ac:dyDescent="0.2">
      <c r="A161" s="150"/>
    </row>
    <row r="162" spans="1:1" ht="12.75" customHeight="1" x14ac:dyDescent="0.2">
      <c r="A162" s="150"/>
    </row>
    <row r="163" spans="1:1" ht="12.75" customHeight="1" x14ac:dyDescent="0.2">
      <c r="A163" s="150"/>
    </row>
    <row r="164" spans="1:1" ht="12.75" customHeight="1" x14ac:dyDescent="0.2">
      <c r="A164" s="150"/>
    </row>
    <row r="165" spans="1:1" ht="12.75" customHeight="1" x14ac:dyDescent="0.2">
      <c r="A165" s="150"/>
    </row>
    <row r="166" spans="1:1" ht="12.75" customHeight="1" x14ac:dyDescent="0.2">
      <c r="A166" s="150"/>
    </row>
    <row r="167" spans="1:1" ht="12.75" customHeight="1" x14ac:dyDescent="0.2">
      <c r="A167" s="150"/>
    </row>
    <row r="168" spans="1:1" ht="12.75" customHeight="1" x14ac:dyDescent="0.2">
      <c r="A168" s="150"/>
    </row>
    <row r="169" spans="1:1" ht="12.75" customHeight="1" x14ac:dyDescent="0.2">
      <c r="A169" s="150"/>
    </row>
    <row r="170" spans="1:1" ht="12.75" customHeight="1" x14ac:dyDescent="0.2">
      <c r="A170" s="150"/>
    </row>
    <row r="171" spans="1:1" ht="12.75" customHeight="1" x14ac:dyDescent="0.2">
      <c r="A171" s="150"/>
    </row>
    <row r="172" spans="1:1" ht="12.75" customHeight="1" x14ac:dyDescent="0.2">
      <c r="A172" s="150"/>
    </row>
    <row r="173" spans="1:1" ht="12.75" customHeight="1" x14ac:dyDescent="0.2">
      <c r="A173" s="150"/>
    </row>
    <row r="174" spans="1:1" ht="12.75" customHeight="1" x14ac:dyDescent="0.2">
      <c r="A174" s="150"/>
    </row>
    <row r="175" spans="1:1" ht="12.75" customHeight="1" x14ac:dyDescent="0.2">
      <c r="A175" s="150"/>
    </row>
    <row r="176" spans="1:1" ht="12.75" customHeight="1" x14ac:dyDescent="0.2">
      <c r="A176" s="150"/>
    </row>
    <row r="177" spans="1:1" ht="12.75" customHeight="1" x14ac:dyDescent="0.2">
      <c r="A177" s="150"/>
    </row>
    <row r="178" spans="1:1" ht="12.75" customHeight="1" x14ac:dyDescent="0.2">
      <c r="A178" s="150"/>
    </row>
    <row r="179" spans="1:1" ht="12.75" customHeight="1" x14ac:dyDescent="0.2">
      <c r="A179" s="150"/>
    </row>
    <row r="180" spans="1:1" ht="12.75" customHeight="1" x14ac:dyDescent="0.2">
      <c r="A180" s="150"/>
    </row>
    <row r="181" spans="1:1" ht="12.75" customHeight="1" x14ac:dyDescent="0.2">
      <c r="A181" s="150"/>
    </row>
    <row r="182" spans="1:1" ht="12.75" customHeight="1" x14ac:dyDescent="0.2">
      <c r="A182" s="150"/>
    </row>
    <row r="183" spans="1:1" ht="12.75" customHeight="1" x14ac:dyDescent="0.2">
      <c r="A183" s="150"/>
    </row>
    <row r="184" spans="1:1" ht="12.75" customHeight="1" x14ac:dyDescent="0.2">
      <c r="A184" s="150"/>
    </row>
    <row r="185" spans="1:1" ht="12.75" customHeight="1" x14ac:dyDescent="0.2">
      <c r="A185" s="150"/>
    </row>
    <row r="186" spans="1:1" ht="12.75" customHeight="1" x14ac:dyDescent="0.2">
      <c r="A186" s="150"/>
    </row>
    <row r="187" spans="1:1" ht="12.75" customHeight="1" x14ac:dyDescent="0.2">
      <c r="A187" s="150"/>
    </row>
    <row r="188" spans="1:1" ht="12.75" customHeight="1" x14ac:dyDescent="0.2">
      <c r="A188" s="150"/>
    </row>
    <row r="189" spans="1:1" ht="12.75" customHeight="1" x14ac:dyDescent="0.2">
      <c r="A189" s="150"/>
    </row>
    <row r="190" spans="1:1" ht="12.75" customHeight="1" x14ac:dyDescent="0.2">
      <c r="A190" s="150"/>
    </row>
    <row r="191" spans="1:1" ht="12.75" customHeight="1" x14ac:dyDescent="0.2">
      <c r="A191" s="150"/>
    </row>
    <row r="192" spans="1:1" ht="12.75" customHeight="1" x14ac:dyDescent="0.2">
      <c r="A192" s="150"/>
    </row>
    <row r="193" spans="1:1" ht="12.75" customHeight="1" x14ac:dyDescent="0.2">
      <c r="A193" s="150"/>
    </row>
    <row r="194" spans="1:1" ht="12.75" customHeight="1" x14ac:dyDescent="0.2">
      <c r="A194" s="150"/>
    </row>
    <row r="195" spans="1:1" ht="12.75" customHeight="1" x14ac:dyDescent="0.2">
      <c r="A195" s="150"/>
    </row>
    <row r="196" spans="1:1" ht="12.75" customHeight="1" x14ac:dyDescent="0.2">
      <c r="A196" s="150"/>
    </row>
    <row r="197" spans="1:1" ht="12.75" customHeight="1" x14ac:dyDescent="0.2">
      <c r="A197" s="150"/>
    </row>
    <row r="198" spans="1:1" ht="12.75" customHeight="1" x14ac:dyDescent="0.2">
      <c r="A198" s="150"/>
    </row>
    <row r="199" spans="1:1" ht="12.75" customHeight="1" x14ac:dyDescent="0.2">
      <c r="A199" s="150"/>
    </row>
    <row r="200" spans="1:1" ht="12.75" customHeight="1" x14ac:dyDescent="0.2">
      <c r="A200" s="150"/>
    </row>
    <row r="201" spans="1:1" ht="12.75" customHeight="1" x14ac:dyDescent="0.2">
      <c r="A201" s="150"/>
    </row>
    <row r="202" spans="1:1" ht="12.75" customHeight="1" x14ac:dyDescent="0.2">
      <c r="A202" s="150"/>
    </row>
    <row r="203" spans="1:1" ht="12.75" customHeight="1" x14ac:dyDescent="0.2">
      <c r="A203" s="150"/>
    </row>
    <row r="204" spans="1:1" ht="12.75" customHeight="1" x14ac:dyDescent="0.2">
      <c r="A204" s="150"/>
    </row>
    <row r="205" spans="1:1" ht="12.75" customHeight="1" x14ac:dyDescent="0.2">
      <c r="A205" s="150"/>
    </row>
    <row r="206" spans="1:1" ht="12.75" customHeight="1" x14ac:dyDescent="0.2">
      <c r="A206" s="150"/>
    </row>
    <row r="207" spans="1:1" ht="12.75" customHeight="1" x14ac:dyDescent="0.2">
      <c r="A207" s="150"/>
    </row>
    <row r="208" spans="1:1" ht="12.75" customHeight="1" x14ac:dyDescent="0.2">
      <c r="A208" s="150"/>
    </row>
    <row r="209" spans="1:1" ht="12.75" customHeight="1" x14ac:dyDescent="0.2">
      <c r="A209" s="150"/>
    </row>
    <row r="210" spans="1:1" ht="12.75" customHeight="1" x14ac:dyDescent="0.2">
      <c r="A210" s="150"/>
    </row>
    <row r="211" spans="1:1" ht="12.75" customHeight="1" x14ac:dyDescent="0.2">
      <c r="A211" s="150"/>
    </row>
    <row r="212" spans="1:1" ht="12.75" customHeight="1" x14ac:dyDescent="0.2">
      <c r="A212" s="150"/>
    </row>
    <row r="213" spans="1:1" ht="12.75" customHeight="1" x14ac:dyDescent="0.2">
      <c r="A213" s="150"/>
    </row>
    <row r="214" spans="1:1" ht="12.75" customHeight="1" x14ac:dyDescent="0.2">
      <c r="A214" s="150"/>
    </row>
    <row r="215" spans="1:1" ht="12.75" customHeight="1" x14ac:dyDescent="0.2">
      <c r="A215" s="150"/>
    </row>
    <row r="216" spans="1:1" ht="12.75" customHeight="1" x14ac:dyDescent="0.2">
      <c r="A216" s="150"/>
    </row>
    <row r="217" spans="1:1" ht="12.75" customHeight="1" x14ac:dyDescent="0.2">
      <c r="A217" s="150"/>
    </row>
    <row r="218" spans="1:1" ht="12.75" customHeight="1" x14ac:dyDescent="0.2">
      <c r="A218" s="150"/>
    </row>
    <row r="219" spans="1:1" ht="12.75" customHeight="1" x14ac:dyDescent="0.2">
      <c r="A219" s="150"/>
    </row>
    <row r="220" spans="1:1" ht="12.75" customHeight="1" x14ac:dyDescent="0.2">
      <c r="A220" s="150"/>
    </row>
    <row r="221" spans="1:1" ht="12.75" customHeight="1" x14ac:dyDescent="0.2">
      <c r="A221" s="150"/>
    </row>
    <row r="222" spans="1:1" ht="12.75" customHeight="1" x14ac:dyDescent="0.2">
      <c r="A222" s="150"/>
    </row>
    <row r="223" spans="1:1" ht="12.75" customHeight="1" x14ac:dyDescent="0.2">
      <c r="A223" s="150"/>
    </row>
    <row r="224" spans="1:1" ht="12.75" customHeight="1" x14ac:dyDescent="0.2">
      <c r="A224" s="150"/>
    </row>
    <row r="225" spans="1:1" ht="12.75" customHeight="1" x14ac:dyDescent="0.2">
      <c r="A225" s="150"/>
    </row>
    <row r="226" spans="1:1" ht="12.75" customHeight="1" x14ac:dyDescent="0.2">
      <c r="A226" s="150"/>
    </row>
    <row r="227" spans="1:1" ht="12.75" customHeight="1" x14ac:dyDescent="0.2">
      <c r="A227" s="150"/>
    </row>
    <row r="228" spans="1:1" ht="12.75" customHeight="1" x14ac:dyDescent="0.2">
      <c r="A228" s="150"/>
    </row>
    <row r="229" spans="1:1" ht="12.75" customHeight="1" x14ac:dyDescent="0.2">
      <c r="A229" s="150"/>
    </row>
    <row r="230" spans="1:1" ht="12.75" customHeight="1" x14ac:dyDescent="0.2">
      <c r="A230" s="150"/>
    </row>
    <row r="231" spans="1:1" ht="12.75" customHeight="1" x14ac:dyDescent="0.2">
      <c r="A231" s="150"/>
    </row>
    <row r="232" spans="1:1" ht="12.75" customHeight="1" x14ac:dyDescent="0.2">
      <c r="A232" s="150"/>
    </row>
    <row r="233" spans="1:1" ht="12.75" customHeight="1" x14ac:dyDescent="0.2">
      <c r="A233" s="150"/>
    </row>
    <row r="234" spans="1:1" ht="12.75" customHeight="1" x14ac:dyDescent="0.2">
      <c r="A234" s="150"/>
    </row>
    <row r="235" spans="1:1" ht="12.75" customHeight="1" x14ac:dyDescent="0.2">
      <c r="A235" s="150"/>
    </row>
    <row r="236" spans="1:1" ht="12.75" customHeight="1" x14ac:dyDescent="0.2">
      <c r="A236" s="150"/>
    </row>
    <row r="237" spans="1:1" ht="12.75" customHeight="1" x14ac:dyDescent="0.2">
      <c r="A237" s="150"/>
    </row>
    <row r="238" spans="1:1" ht="12.75" customHeight="1" x14ac:dyDescent="0.2">
      <c r="A238" s="150"/>
    </row>
    <row r="239" spans="1:1" ht="12.75" customHeight="1" x14ac:dyDescent="0.2">
      <c r="A239" s="150"/>
    </row>
    <row r="240" spans="1:1" ht="12.75" customHeight="1" x14ac:dyDescent="0.2">
      <c r="A240" s="150"/>
    </row>
    <row r="241" spans="1:1" ht="12.75" customHeight="1" x14ac:dyDescent="0.2">
      <c r="A241" s="150"/>
    </row>
    <row r="242" spans="1:1" ht="12.75" customHeight="1" x14ac:dyDescent="0.2">
      <c r="A242" s="150"/>
    </row>
    <row r="243" spans="1:1" ht="12.75" customHeight="1" x14ac:dyDescent="0.2">
      <c r="A243" s="150"/>
    </row>
    <row r="244" spans="1:1" ht="12.75" customHeight="1" x14ac:dyDescent="0.2">
      <c r="A244" s="150"/>
    </row>
    <row r="245" spans="1:1" ht="12.75" customHeight="1" x14ac:dyDescent="0.2">
      <c r="A245" s="150"/>
    </row>
    <row r="246" spans="1:1" ht="12.75" customHeight="1" x14ac:dyDescent="0.2">
      <c r="A246" s="150"/>
    </row>
    <row r="247" spans="1:1" ht="12.75" customHeight="1" x14ac:dyDescent="0.2">
      <c r="A247" s="150"/>
    </row>
    <row r="248" spans="1:1" ht="12.75" customHeight="1" x14ac:dyDescent="0.2">
      <c r="A248" s="150"/>
    </row>
    <row r="249" spans="1:1" ht="12.75" customHeight="1" x14ac:dyDescent="0.2">
      <c r="A249" s="150"/>
    </row>
    <row r="250" spans="1:1" ht="12.75" customHeight="1" x14ac:dyDescent="0.2">
      <c r="A250" s="150"/>
    </row>
    <row r="251" spans="1:1" ht="12.75" customHeight="1" x14ac:dyDescent="0.2">
      <c r="A251" s="150"/>
    </row>
    <row r="252" spans="1:1" ht="12.75" customHeight="1" x14ac:dyDescent="0.2">
      <c r="A252" s="150"/>
    </row>
    <row r="253" spans="1:1" ht="12.75" customHeight="1" x14ac:dyDescent="0.2">
      <c r="A253" s="150"/>
    </row>
    <row r="254" spans="1:1" ht="12.75" customHeight="1" x14ac:dyDescent="0.2">
      <c r="A254" s="150"/>
    </row>
    <row r="255" spans="1:1" ht="12.75" customHeight="1" x14ac:dyDescent="0.2">
      <c r="A255" s="150"/>
    </row>
    <row r="256" spans="1:1" ht="12.75" customHeight="1" x14ac:dyDescent="0.2">
      <c r="A256" s="150"/>
    </row>
    <row r="257" spans="1:1" ht="12.75" customHeight="1" x14ac:dyDescent="0.2">
      <c r="A257" s="150"/>
    </row>
    <row r="258" spans="1:1" ht="12.75" customHeight="1" x14ac:dyDescent="0.2">
      <c r="A258" s="150"/>
    </row>
    <row r="259" spans="1:1" ht="12.75" customHeight="1" x14ac:dyDescent="0.2">
      <c r="A259" s="150"/>
    </row>
    <row r="260" spans="1:1" ht="12.75" customHeight="1" x14ac:dyDescent="0.2">
      <c r="A260" s="150"/>
    </row>
    <row r="261" spans="1:1" ht="12.75" customHeight="1" x14ac:dyDescent="0.2">
      <c r="A261" s="150"/>
    </row>
    <row r="262" spans="1:1" ht="12.75" customHeight="1" x14ac:dyDescent="0.2">
      <c r="A262" s="150"/>
    </row>
    <row r="263" spans="1:1" ht="12.75" customHeight="1" x14ac:dyDescent="0.2">
      <c r="A263" s="150"/>
    </row>
    <row r="264" spans="1:1" ht="12.75" customHeight="1" x14ac:dyDescent="0.2">
      <c r="A264" s="150"/>
    </row>
    <row r="265" spans="1:1" ht="12.75" customHeight="1" x14ac:dyDescent="0.2">
      <c r="A265" s="150"/>
    </row>
    <row r="266" spans="1:1" ht="12.75" customHeight="1" x14ac:dyDescent="0.2">
      <c r="A266" s="150"/>
    </row>
    <row r="267" spans="1:1" ht="12.75" customHeight="1" x14ac:dyDescent="0.2">
      <c r="A267" s="150"/>
    </row>
    <row r="268" spans="1:1" ht="12.75" customHeight="1" x14ac:dyDescent="0.2">
      <c r="A268" s="150"/>
    </row>
    <row r="269" spans="1:1" ht="12.75" customHeight="1" x14ac:dyDescent="0.2">
      <c r="A269" s="150"/>
    </row>
    <row r="270" spans="1:1" ht="12.75" customHeight="1" x14ac:dyDescent="0.2">
      <c r="A270" s="150"/>
    </row>
    <row r="271" spans="1:1" ht="12.75" customHeight="1" x14ac:dyDescent="0.2">
      <c r="A271" s="150"/>
    </row>
    <row r="272" spans="1:1" ht="12.75" customHeight="1" x14ac:dyDescent="0.2">
      <c r="A272" s="150"/>
    </row>
    <row r="273" spans="1:1" ht="12.75" customHeight="1" x14ac:dyDescent="0.2">
      <c r="A273" s="150"/>
    </row>
    <row r="274" spans="1:1" ht="12.75" customHeight="1" x14ac:dyDescent="0.2">
      <c r="A274" s="150"/>
    </row>
    <row r="275" spans="1:1" ht="12.75" customHeight="1" x14ac:dyDescent="0.2">
      <c r="A275" s="150"/>
    </row>
    <row r="276" spans="1:1" ht="12.75" customHeight="1" x14ac:dyDescent="0.2">
      <c r="A276" s="150"/>
    </row>
    <row r="277" spans="1:1" ht="12.75" customHeight="1" x14ac:dyDescent="0.2">
      <c r="A277" s="150"/>
    </row>
    <row r="278" spans="1:1" ht="12.75" customHeight="1" x14ac:dyDescent="0.2">
      <c r="A278" s="150"/>
    </row>
    <row r="279" spans="1:1" ht="12.75" customHeight="1" x14ac:dyDescent="0.2">
      <c r="A279" s="150"/>
    </row>
    <row r="280" spans="1:1" ht="12.75" customHeight="1" x14ac:dyDescent="0.2">
      <c r="A280" s="150"/>
    </row>
    <row r="281" spans="1:1" ht="12.75" customHeight="1" x14ac:dyDescent="0.2">
      <c r="A281" s="150"/>
    </row>
    <row r="282" spans="1:1" ht="12.75" customHeight="1" x14ac:dyDescent="0.2">
      <c r="A282" s="150"/>
    </row>
    <row r="283" spans="1:1" ht="12.75" customHeight="1" x14ac:dyDescent="0.2">
      <c r="A283" s="150"/>
    </row>
    <row r="284" spans="1:1" ht="12.75" customHeight="1" x14ac:dyDescent="0.2">
      <c r="A284" s="150"/>
    </row>
    <row r="285" spans="1:1" ht="12.75" customHeight="1" x14ac:dyDescent="0.2">
      <c r="A285" s="150"/>
    </row>
    <row r="286" spans="1:1" ht="12.75" customHeight="1" x14ac:dyDescent="0.2">
      <c r="A286" s="150"/>
    </row>
    <row r="287" spans="1:1" ht="12.75" customHeight="1" x14ac:dyDescent="0.2">
      <c r="A287" s="150"/>
    </row>
    <row r="288" spans="1:1" ht="12.75" customHeight="1" x14ac:dyDescent="0.2">
      <c r="A288" s="150"/>
    </row>
    <row r="289" spans="1:1" ht="12.75" customHeight="1" x14ac:dyDescent="0.2">
      <c r="A289" s="150"/>
    </row>
    <row r="290" spans="1:1" ht="12.75" customHeight="1" x14ac:dyDescent="0.2">
      <c r="A290" s="150"/>
    </row>
    <row r="291" spans="1:1" ht="12.75" customHeight="1" x14ac:dyDescent="0.2">
      <c r="A291" s="150"/>
    </row>
    <row r="292" spans="1:1" ht="12.75" customHeight="1" x14ac:dyDescent="0.2">
      <c r="A292" s="150"/>
    </row>
    <row r="293" spans="1:1" ht="12.75" customHeight="1" x14ac:dyDescent="0.2">
      <c r="A293" s="150"/>
    </row>
    <row r="294" spans="1:1" ht="12.75" customHeight="1" x14ac:dyDescent="0.2">
      <c r="A294" s="150"/>
    </row>
    <row r="295" spans="1:1" ht="12.75" customHeight="1" x14ac:dyDescent="0.2">
      <c r="A295" s="150"/>
    </row>
    <row r="296" spans="1:1" ht="12.75" customHeight="1" x14ac:dyDescent="0.2">
      <c r="A296" s="150"/>
    </row>
    <row r="297" spans="1:1" ht="12.75" customHeight="1" x14ac:dyDescent="0.2">
      <c r="A297" s="150"/>
    </row>
    <row r="298" spans="1:1" ht="12.75" customHeight="1" x14ac:dyDescent="0.2">
      <c r="A298" s="150"/>
    </row>
    <row r="299" spans="1:1" ht="12.75" customHeight="1" x14ac:dyDescent="0.2">
      <c r="A299" s="150"/>
    </row>
    <row r="300" spans="1:1" ht="12.75" customHeight="1" x14ac:dyDescent="0.2">
      <c r="A300" s="150"/>
    </row>
    <row r="301" spans="1:1" ht="12.75" customHeight="1" x14ac:dyDescent="0.2">
      <c r="A301" s="150"/>
    </row>
    <row r="302" spans="1:1" ht="12.75" customHeight="1" x14ac:dyDescent="0.2">
      <c r="A302" s="150"/>
    </row>
    <row r="303" spans="1:1" ht="12.75" customHeight="1" x14ac:dyDescent="0.2">
      <c r="A303" s="150"/>
    </row>
    <row r="304" spans="1:1" ht="12.75" customHeight="1" x14ac:dyDescent="0.2">
      <c r="A304" s="150"/>
    </row>
    <row r="305" spans="1:1" ht="12.75" customHeight="1" x14ac:dyDescent="0.2">
      <c r="A305" s="150"/>
    </row>
    <row r="306" spans="1:1" ht="12.75" customHeight="1" x14ac:dyDescent="0.2">
      <c r="A306" s="150"/>
    </row>
    <row r="307" spans="1:1" ht="12.75" customHeight="1" x14ac:dyDescent="0.2">
      <c r="A307" s="150"/>
    </row>
    <row r="308" spans="1:1" ht="12.75" customHeight="1" x14ac:dyDescent="0.2">
      <c r="A308" s="150"/>
    </row>
    <row r="309" spans="1:1" ht="12.75" customHeight="1" x14ac:dyDescent="0.2">
      <c r="A309" s="150"/>
    </row>
    <row r="310" spans="1:1" ht="12.75" customHeight="1" x14ac:dyDescent="0.2">
      <c r="A310" s="150"/>
    </row>
    <row r="311" spans="1:1" ht="12.75" customHeight="1" x14ac:dyDescent="0.2">
      <c r="A311" s="150"/>
    </row>
    <row r="312" spans="1:1" ht="12.75" customHeight="1" x14ac:dyDescent="0.2">
      <c r="A312" s="150"/>
    </row>
    <row r="313" spans="1:1" ht="12.75" customHeight="1" x14ac:dyDescent="0.2">
      <c r="A313" s="150"/>
    </row>
    <row r="314" spans="1:1" ht="12.75" customHeight="1" x14ac:dyDescent="0.2">
      <c r="A314" s="150"/>
    </row>
    <row r="315" spans="1:1" ht="12.75" customHeight="1" x14ac:dyDescent="0.2">
      <c r="A315" s="150"/>
    </row>
    <row r="316" spans="1:1" ht="12.75" customHeight="1" x14ac:dyDescent="0.2">
      <c r="A316" s="150"/>
    </row>
    <row r="317" spans="1:1" ht="12.75" customHeight="1" x14ac:dyDescent="0.2">
      <c r="A317" s="150"/>
    </row>
    <row r="318" spans="1:1" ht="12.75" customHeight="1" x14ac:dyDescent="0.2">
      <c r="A318" s="150"/>
    </row>
    <row r="319" spans="1:1" ht="12.75" customHeight="1" x14ac:dyDescent="0.2">
      <c r="A319" s="150"/>
    </row>
    <row r="320" spans="1:1" ht="12.75" customHeight="1" x14ac:dyDescent="0.2">
      <c r="A320" s="150"/>
    </row>
    <row r="321" spans="1:1" ht="12.75" customHeight="1" x14ac:dyDescent="0.2">
      <c r="A321" s="150"/>
    </row>
    <row r="322" spans="1:1" ht="12.75" customHeight="1" x14ac:dyDescent="0.2">
      <c r="A322" s="150"/>
    </row>
    <row r="323" spans="1:1" ht="12.75" customHeight="1" x14ac:dyDescent="0.2">
      <c r="A323" s="150"/>
    </row>
    <row r="324" spans="1:1" ht="12.75" customHeight="1" x14ac:dyDescent="0.2">
      <c r="A324" s="150"/>
    </row>
    <row r="325" spans="1:1" ht="12.75" customHeight="1" x14ac:dyDescent="0.2">
      <c r="A325" s="150"/>
    </row>
    <row r="326" spans="1:1" ht="12.75" customHeight="1" x14ac:dyDescent="0.2">
      <c r="A326" s="150"/>
    </row>
    <row r="327" spans="1:1" ht="12.75" customHeight="1" x14ac:dyDescent="0.2">
      <c r="A327" s="150"/>
    </row>
    <row r="328" spans="1:1" ht="12.75" customHeight="1" x14ac:dyDescent="0.2">
      <c r="A328" s="150"/>
    </row>
    <row r="329" spans="1:1" ht="12.75" customHeight="1" x14ac:dyDescent="0.2">
      <c r="A329" s="150"/>
    </row>
    <row r="330" spans="1:1" ht="12.75" customHeight="1" x14ac:dyDescent="0.2">
      <c r="A330" s="150"/>
    </row>
    <row r="331" spans="1:1" ht="12.75" customHeight="1" x14ac:dyDescent="0.2">
      <c r="A331" s="150"/>
    </row>
    <row r="332" spans="1:1" ht="12.75" customHeight="1" x14ac:dyDescent="0.2">
      <c r="A332" s="150"/>
    </row>
    <row r="333" spans="1:1" ht="12.75" customHeight="1" x14ac:dyDescent="0.2">
      <c r="A333" s="150"/>
    </row>
    <row r="334" spans="1:1" ht="12.75" customHeight="1" x14ac:dyDescent="0.2">
      <c r="A334" s="150"/>
    </row>
    <row r="335" spans="1:1" ht="12.75" customHeight="1" x14ac:dyDescent="0.2">
      <c r="A335" s="150"/>
    </row>
    <row r="336" spans="1:1" ht="12.75" customHeight="1" x14ac:dyDescent="0.2">
      <c r="A336" s="150"/>
    </row>
    <row r="337" spans="1:1" ht="12.75" customHeight="1" x14ac:dyDescent="0.2">
      <c r="A337" s="150"/>
    </row>
    <row r="338" spans="1:1" ht="12.75" customHeight="1" x14ac:dyDescent="0.2">
      <c r="A338" s="150"/>
    </row>
    <row r="339" spans="1:1" ht="12.75" customHeight="1" x14ac:dyDescent="0.2">
      <c r="A339" s="150"/>
    </row>
    <row r="340" spans="1:1" ht="12.75" customHeight="1" x14ac:dyDescent="0.2">
      <c r="A340" s="150"/>
    </row>
    <row r="341" spans="1:1" ht="12.75" customHeight="1" x14ac:dyDescent="0.2">
      <c r="A341" s="150"/>
    </row>
    <row r="342" spans="1:1" ht="12.75" customHeight="1" x14ac:dyDescent="0.2">
      <c r="A342" s="150"/>
    </row>
    <row r="343" spans="1:1" ht="12.75" customHeight="1" x14ac:dyDescent="0.2">
      <c r="A343" s="150"/>
    </row>
    <row r="344" spans="1:1" ht="12.75" customHeight="1" x14ac:dyDescent="0.2">
      <c r="A344" s="150"/>
    </row>
    <row r="345" spans="1:1" ht="12.75" customHeight="1" x14ac:dyDescent="0.2">
      <c r="A345" s="150"/>
    </row>
    <row r="346" spans="1:1" ht="12.75" customHeight="1" x14ac:dyDescent="0.2">
      <c r="A346" s="150"/>
    </row>
    <row r="347" spans="1:1" ht="12.75" customHeight="1" x14ac:dyDescent="0.2">
      <c r="A347" s="150"/>
    </row>
    <row r="348" spans="1:1" ht="12.75" customHeight="1" x14ac:dyDescent="0.2">
      <c r="A348" s="150"/>
    </row>
    <row r="349" spans="1:1" ht="12.75" customHeight="1" x14ac:dyDescent="0.2">
      <c r="A349" s="150"/>
    </row>
    <row r="350" spans="1:1" ht="12.75" customHeight="1" x14ac:dyDescent="0.2">
      <c r="A350" s="150"/>
    </row>
    <row r="351" spans="1:1" ht="12.75" customHeight="1" x14ac:dyDescent="0.2">
      <c r="A351" s="150"/>
    </row>
    <row r="352" spans="1:1" ht="12.75" customHeight="1" x14ac:dyDescent="0.2">
      <c r="A352" s="150"/>
    </row>
    <row r="353" spans="1:1" ht="12.75" customHeight="1" x14ac:dyDescent="0.2">
      <c r="A353" s="150"/>
    </row>
    <row r="354" spans="1:1" ht="12.75" customHeight="1" x14ac:dyDescent="0.2">
      <c r="A354" s="150"/>
    </row>
    <row r="355" spans="1:1" ht="12.75" customHeight="1" x14ac:dyDescent="0.2">
      <c r="A355" s="150"/>
    </row>
    <row r="356" spans="1:1" ht="12.75" customHeight="1" x14ac:dyDescent="0.2">
      <c r="A356" s="150"/>
    </row>
    <row r="357" spans="1:1" ht="12.75" customHeight="1" x14ac:dyDescent="0.2">
      <c r="A357" s="150"/>
    </row>
    <row r="358" spans="1:1" ht="12.75" customHeight="1" x14ac:dyDescent="0.2">
      <c r="A358" s="150"/>
    </row>
    <row r="359" spans="1:1" ht="12.75" customHeight="1" x14ac:dyDescent="0.2">
      <c r="A359" s="150"/>
    </row>
    <row r="360" spans="1:1" ht="12.75" customHeight="1" x14ac:dyDescent="0.2">
      <c r="A360" s="150"/>
    </row>
    <row r="361" spans="1:1" ht="12.75" customHeight="1" x14ac:dyDescent="0.2">
      <c r="A361" s="150"/>
    </row>
    <row r="362" spans="1:1" ht="12.75" customHeight="1" x14ac:dyDescent="0.2">
      <c r="A362" s="150"/>
    </row>
    <row r="363" spans="1:1" ht="12.75" customHeight="1" x14ac:dyDescent="0.2">
      <c r="A363" s="150"/>
    </row>
    <row r="364" spans="1:1" ht="12.75" customHeight="1" x14ac:dyDescent="0.2">
      <c r="A364" s="150"/>
    </row>
    <row r="365" spans="1:1" ht="12.75" customHeight="1" x14ac:dyDescent="0.2">
      <c r="A365" s="150"/>
    </row>
    <row r="366" spans="1:1" ht="12.75" customHeight="1" x14ac:dyDescent="0.2">
      <c r="A366" s="150"/>
    </row>
    <row r="367" spans="1:1" ht="12.75" customHeight="1" x14ac:dyDescent="0.2">
      <c r="A367" s="150"/>
    </row>
    <row r="368" spans="1:1" ht="12.75" customHeight="1" x14ac:dyDescent="0.2">
      <c r="A368" s="150"/>
    </row>
    <row r="369" spans="1:1" ht="12.75" customHeight="1" x14ac:dyDescent="0.2">
      <c r="A369" s="150"/>
    </row>
    <row r="370" spans="1:1" ht="12.75" customHeight="1" x14ac:dyDescent="0.2">
      <c r="A370" s="150"/>
    </row>
    <row r="371" spans="1:1" ht="12.75" customHeight="1" x14ac:dyDescent="0.2">
      <c r="A371" s="150"/>
    </row>
    <row r="372" spans="1:1" ht="12.75" customHeight="1" x14ac:dyDescent="0.2">
      <c r="A372" s="150"/>
    </row>
    <row r="373" spans="1:1" ht="12.75" customHeight="1" x14ac:dyDescent="0.2">
      <c r="A373" s="150"/>
    </row>
    <row r="374" spans="1:1" ht="12.75" customHeight="1" x14ac:dyDescent="0.2">
      <c r="A374" s="150"/>
    </row>
    <row r="375" spans="1:1" ht="12.75" customHeight="1" x14ac:dyDescent="0.2">
      <c r="A375" s="150"/>
    </row>
    <row r="376" spans="1:1" ht="12.75" customHeight="1" x14ac:dyDescent="0.2">
      <c r="A376" s="150"/>
    </row>
    <row r="377" spans="1:1" ht="12.75" customHeight="1" x14ac:dyDescent="0.2">
      <c r="A377" s="150"/>
    </row>
    <row r="378" spans="1:1" ht="12.75" customHeight="1" x14ac:dyDescent="0.2">
      <c r="A378" s="150"/>
    </row>
    <row r="379" spans="1:1" ht="12.75" customHeight="1" x14ac:dyDescent="0.2">
      <c r="A379" s="150"/>
    </row>
    <row r="380" spans="1:1" ht="12.75" customHeight="1" x14ac:dyDescent="0.2">
      <c r="A380" s="150"/>
    </row>
    <row r="381" spans="1:1" ht="12.75" customHeight="1" x14ac:dyDescent="0.2">
      <c r="A381" s="150"/>
    </row>
    <row r="382" spans="1:1" ht="12.75" customHeight="1" x14ac:dyDescent="0.2">
      <c r="A382" s="150"/>
    </row>
    <row r="383" spans="1:1" ht="12.75" customHeight="1" x14ac:dyDescent="0.2">
      <c r="A383" s="150"/>
    </row>
    <row r="384" spans="1:1" ht="12.75" customHeight="1" x14ac:dyDescent="0.2">
      <c r="A384" s="150"/>
    </row>
    <row r="385" spans="1:1" ht="12.75" customHeight="1" x14ac:dyDescent="0.2">
      <c r="A385" s="150"/>
    </row>
    <row r="386" spans="1:1" ht="12.75" customHeight="1" x14ac:dyDescent="0.2">
      <c r="A386" s="150"/>
    </row>
    <row r="387" spans="1:1" ht="12.75" customHeight="1" x14ac:dyDescent="0.2">
      <c r="A387" s="150"/>
    </row>
    <row r="388" spans="1:1" ht="12.75" customHeight="1" x14ac:dyDescent="0.2">
      <c r="A388" s="150"/>
    </row>
    <row r="389" spans="1:1" ht="12.75" customHeight="1" x14ac:dyDescent="0.2">
      <c r="A389" s="150"/>
    </row>
    <row r="390" spans="1:1" ht="12.75" customHeight="1" x14ac:dyDescent="0.2">
      <c r="A390" s="150"/>
    </row>
    <row r="391" spans="1:1" ht="12.75" customHeight="1" x14ac:dyDescent="0.2">
      <c r="A391" s="150"/>
    </row>
    <row r="392" spans="1:1" ht="12.75" customHeight="1" x14ac:dyDescent="0.2">
      <c r="A392" s="150"/>
    </row>
    <row r="393" spans="1:1" ht="12.75" customHeight="1" x14ac:dyDescent="0.2">
      <c r="A393" s="150"/>
    </row>
    <row r="394" spans="1:1" ht="12.75" customHeight="1" x14ac:dyDescent="0.2">
      <c r="A394" s="150"/>
    </row>
    <row r="395" spans="1:1" ht="12.75" customHeight="1" x14ac:dyDescent="0.2">
      <c r="A395" s="150"/>
    </row>
    <row r="396" spans="1:1" ht="12.75" customHeight="1" x14ac:dyDescent="0.2">
      <c r="A396" s="150"/>
    </row>
    <row r="397" spans="1:1" ht="12.75" customHeight="1" x14ac:dyDescent="0.2">
      <c r="A397" s="150"/>
    </row>
    <row r="398" spans="1:1" ht="12.75" customHeight="1" x14ac:dyDescent="0.2">
      <c r="A398" s="150"/>
    </row>
    <row r="399" spans="1:1" ht="12.75" customHeight="1" x14ac:dyDescent="0.2">
      <c r="A399" s="150"/>
    </row>
    <row r="400" spans="1:1" ht="12.75" customHeight="1" x14ac:dyDescent="0.2">
      <c r="A400" s="150"/>
    </row>
    <row r="401" spans="1:1" ht="12.75" customHeight="1" x14ac:dyDescent="0.2">
      <c r="A401" s="150"/>
    </row>
    <row r="402" spans="1:1" ht="12.75" customHeight="1" x14ac:dyDescent="0.2">
      <c r="A402" s="150"/>
    </row>
    <row r="403" spans="1:1" ht="12.75" customHeight="1" x14ac:dyDescent="0.2">
      <c r="A403" s="150"/>
    </row>
    <row r="404" spans="1:1" ht="12.75" customHeight="1" x14ac:dyDescent="0.2">
      <c r="A404" s="150"/>
    </row>
    <row r="405" spans="1:1" ht="12.75" customHeight="1" x14ac:dyDescent="0.2">
      <c r="A405" s="150"/>
    </row>
    <row r="406" spans="1:1" ht="12.75" customHeight="1" x14ac:dyDescent="0.2">
      <c r="A406" s="150"/>
    </row>
    <row r="407" spans="1:1" ht="12.75" customHeight="1" x14ac:dyDescent="0.2">
      <c r="A407" s="150"/>
    </row>
    <row r="408" spans="1:1" ht="12.75" customHeight="1" x14ac:dyDescent="0.2">
      <c r="A408" s="150"/>
    </row>
    <row r="409" spans="1:1" ht="12.75" customHeight="1" x14ac:dyDescent="0.2">
      <c r="A409" s="150"/>
    </row>
    <row r="410" spans="1:1" ht="12.75" customHeight="1" x14ac:dyDescent="0.2">
      <c r="A410" s="150"/>
    </row>
    <row r="411" spans="1:1" ht="12.75" customHeight="1" x14ac:dyDescent="0.2">
      <c r="A411" s="150"/>
    </row>
    <row r="412" spans="1:1" ht="12.75" customHeight="1" x14ac:dyDescent="0.2">
      <c r="A412" s="150"/>
    </row>
    <row r="413" spans="1:1" ht="12.75" customHeight="1" x14ac:dyDescent="0.2">
      <c r="A413" s="150"/>
    </row>
    <row r="414" spans="1:1" ht="12.75" customHeight="1" x14ac:dyDescent="0.2">
      <c r="A414" s="150"/>
    </row>
    <row r="415" spans="1:1" ht="12.75" customHeight="1" x14ac:dyDescent="0.2">
      <c r="A415" s="150"/>
    </row>
    <row r="416" spans="1:1" ht="12.75" customHeight="1" x14ac:dyDescent="0.2">
      <c r="A416" s="150"/>
    </row>
    <row r="417" spans="1:1" ht="12.75" customHeight="1" x14ac:dyDescent="0.2">
      <c r="A417" s="150"/>
    </row>
    <row r="418" spans="1:1" ht="12.75" customHeight="1" x14ac:dyDescent="0.2">
      <c r="A418" s="150"/>
    </row>
    <row r="419" spans="1:1" ht="12.75" customHeight="1" x14ac:dyDescent="0.2">
      <c r="A419" s="150"/>
    </row>
    <row r="420" spans="1:1" ht="12.75" customHeight="1" x14ac:dyDescent="0.2">
      <c r="A420" s="150"/>
    </row>
    <row r="421" spans="1:1" ht="12.75" customHeight="1" x14ac:dyDescent="0.2">
      <c r="A421" s="150"/>
    </row>
    <row r="422" spans="1:1" ht="12.75" customHeight="1" x14ac:dyDescent="0.2">
      <c r="A422" s="150"/>
    </row>
    <row r="423" spans="1:1" ht="12.75" customHeight="1" x14ac:dyDescent="0.2">
      <c r="A423" s="150"/>
    </row>
    <row r="424" spans="1:1" ht="12.75" customHeight="1" x14ac:dyDescent="0.2">
      <c r="A424" s="150"/>
    </row>
    <row r="425" spans="1:1" ht="12.75" customHeight="1" x14ac:dyDescent="0.2">
      <c r="A425" s="150"/>
    </row>
    <row r="426" spans="1:1" ht="12.75" customHeight="1" x14ac:dyDescent="0.2">
      <c r="A426" s="150"/>
    </row>
    <row r="427" spans="1:1" ht="12.75" customHeight="1" x14ac:dyDescent="0.2">
      <c r="A427" s="150"/>
    </row>
    <row r="428" spans="1:1" ht="12.75" customHeight="1" x14ac:dyDescent="0.2">
      <c r="A428" s="150"/>
    </row>
    <row r="429" spans="1:1" ht="12.75" customHeight="1" x14ac:dyDescent="0.2">
      <c r="A429" s="150"/>
    </row>
    <row r="430" spans="1:1" ht="12.75" customHeight="1" x14ac:dyDescent="0.2">
      <c r="A430" s="150"/>
    </row>
    <row r="431" spans="1:1" ht="12.75" customHeight="1" x14ac:dyDescent="0.2">
      <c r="A431" s="150"/>
    </row>
    <row r="432" spans="1:1" ht="12.75" customHeight="1" x14ac:dyDescent="0.2">
      <c r="A432" s="150"/>
    </row>
    <row r="433" spans="1:1" ht="12.75" customHeight="1" x14ac:dyDescent="0.2">
      <c r="A433" s="150"/>
    </row>
    <row r="434" spans="1:1" ht="12.75" customHeight="1" x14ac:dyDescent="0.2">
      <c r="A434" s="150"/>
    </row>
    <row r="435" spans="1:1" ht="12.75" customHeight="1" x14ac:dyDescent="0.2">
      <c r="A435" s="150"/>
    </row>
    <row r="436" spans="1:1" ht="12.75" customHeight="1" x14ac:dyDescent="0.2">
      <c r="A436" s="150"/>
    </row>
    <row r="437" spans="1:1" ht="12.75" customHeight="1" x14ac:dyDescent="0.2">
      <c r="A437" s="150"/>
    </row>
    <row r="438" spans="1:1" ht="12.75" customHeight="1" x14ac:dyDescent="0.2">
      <c r="A438" s="150"/>
    </row>
    <row r="439" spans="1:1" ht="12.75" customHeight="1" x14ac:dyDescent="0.2">
      <c r="A439" s="150"/>
    </row>
    <row r="440" spans="1:1" ht="12.75" customHeight="1" x14ac:dyDescent="0.2">
      <c r="A440" s="150"/>
    </row>
    <row r="441" spans="1:1" ht="12.75" customHeight="1" x14ac:dyDescent="0.2">
      <c r="A441" s="150"/>
    </row>
    <row r="442" spans="1:1" ht="12.75" customHeight="1" x14ac:dyDescent="0.2">
      <c r="A442" s="150"/>
    </row>
    <row r="443" spans="1:1" ht="12.75" customHeight="1" x14ac:dyDescent="0.2">
      <c r="A443" s="150"/>
    </row>
    <row r="444" spans="1:1" ht="12.75" customHeight="1" x14ac:dyDescent="0.2">
      <c r="A444" s="150"/>
    </row>
    <row r="445" spans="1:1" ht="12.75" customHeight="1" x14ac:dyDescent="0.2">
      <c r="A445" s="150"/>
    </row>
    <row r="446" spans="1:1" ht="12.75" customHeight="1" x14ac:dyDescent="0.2">
      <c r="A446" s="150"/>
    </row>
    <row r="447" spans="1:1" ht="12.75" customHeight="1" x14ac:dyDescent="0.2">
      <c r="A447" s="150"/>
    </row>
    <row r="448" spans="1:1" ht="12.75" customHeight="1" x14ac:dyDescent="0.2">
      <c r="A448" s="150"/>
    </row>
    <row r="449" spans="1:1" ht="12.75" customHeight="1" x14ac:dyDescent="0.2">
      <c r="A449" s="150"/>
    </row>
    <row r="450" spans="1:1" ht="12.75" customHeight="1" x14ac:dyDescent="0.2">
      <c r="A450" s="150"/>
    </row>
    <row r="451" spans="1:1" ht="12.75" customHeight="1" x14ac:dyDescent="0.2">
      <c r="A451" s="150"/>
    </row>
    <row r="452" spans="1:1" ht="12.75" customHeight="1" x14ac:dyDescent="0.2">
      <c r="A452" s="150"/>
    </row>
    <row r="453" spans="1:1" ht="12.75" customHeight="1" x14ac:dyDescent="0.2">
      <c r="A453" s="150"/>
    </row>
    <row r="454" spans="1:1" ht="12.75" customHeight="1" x14ac:dyDescent="0.2">
      <c r="A454" s="150"/>
    </row>
    <row r="455" spans="1:1" ht="12.75" customHeight="1" x14ac:dyDescent="0.2">
      <c r="A455" s="150"/>
    </row>
    <row r="456" spans="1:1" ht="12.75" customHeight="1" x14ac:dyDescent="0.2">
      <c r="A456" s="150"/>
    </row>
    <row r="457" spans="1:1" ht="12.75" customHeight="1" x14ac:dyDescent="0.2">
      <c r="A457" s="150"/>
    </row>
    <row r="458" spans="1:1" ht="12.75" customHeight="1" x14ac:dyDescent="0.2">
      <c r="A458" s="150"/>
    </row>
    <row r="459" spans="1:1" ht="12.75" customHeight="1" x14ac:dyDescent="0.2">
      <c r="A459" s="150"/>
    </row>
    <row r="460" spans="1:1" ht="12.75" customHeight="1" x14ac:dyDescent="0.2">
      <c r="A460" s="150"/>
    </row>
    <row r="461" spans="1:1" ht="12.75" customHeight="1" x14ac:dyDescent="0.2">
      <c r="A461" s="150"/>
    </row>
    <row r="462" spans="1:1" ht="12.75" customHeight="1" x14ac:dyDescent="0.2">
      <c r="A462" s="150"/>
    </row>
    <row r="463" spans="1:1" ht="12.75" customHeight="1" x14ac:dyDescent="0.2">
      <c r="A463" s="150"/>
    </row>
    <row r="464" spans="1:1" ht="12.75" customHeight="1" x14ac:dyDescent="0.2">
      <c r="A464" s="150"/>
    </row>
    <row r="465" spans="1:1" ht="12.75" customHeight="1" x14ac:dyDescent="0.2">
      <c r="A465" s="150"/>
    </row>
    <row r="466" spans="1:1" ht="12.75" customHeight="1" x14ac:dyDescent="0.2">
      <c r="A466" s="150"/>
    </row>
    <row r="467" spans="1:1" ht="12.75" customHeight="1" x14ac:dyDescent="0.2">
      <c r="A467" s="150"/>
    </row>
    <row r="468" spans="1:1" ht="12.75" customHeight="1" x14ac:dyDescent="0.2">
      <c r="A468" s="150"/>
    </row>
    <row r="469" spans="1:1" ht="12.75" customHeight="1" x14ac:dyDescent="0.2">
      <c r="A469" s="150"/>
    </row>
    <row r="470" spans="1:1" ht="12.75" customHeight="1" x14ac:dyDescent="0.2">
      <c r="A470" s="150"/>
    </row>
    <row r="471" spans="1:1" ht="12.75" customHeight="1" x14ac:dyDescent="0.2">
      <c r="A471" s="150"/>
    </row>
    <row r="472" spans="1:1" ht="12.75" customHeight="1" x14ac:dyDescent="0.2">
      <c r="A472" s="150"/>
    </row>
    <row r="473" spans="1:1" ht="12.75" customHeight="1" x14ac:dyDescent="0.2">
      <c r="A473" s="150"/>
    </row>
    <row r="474" spans="1:1" ht="12.75" customHeight="1" x14ac:dyDescent="0.2">
      <c r="A474" s="150"/>
    </row>
    <row r="475" spans="1:1" ht="12.75" customHeight="1" x14ac:dyDescent="0.2">
      <c r="A475" s="150"/>
    </row>
    <row r="476" spans="1:1" ht="12.75" customHeight="1" x14ac:dyDescent="0.2">
      <c r="A476" s="150"/>
    </row>
    <row r="477" spans="1:1" ht="12.75" customHeight="1" x14ac:dyDescent="0.2">
      <c r="A477" s="150"/>
    </row>
    <row r="478" spans="1:1" ht="12.75" customHeight="1" x14ac:dyDescent="0.2">
      <c r="A478" s="150"/>
    </row>
    <row r="479" spans="1:1" ht="12.75" customHeight="1" x14ac:dyDescent="0.2">
      <c r="A479" s="150"/>
    </row>
    <row r="480" spans="1:1" ht="12.75" customHeight="1" x14ac:dyDescent="0.2">
      <c r="A480" s="150"/>
    </row>
    <row r="481" spans="1:1" ht="12.75" customHeight="1" x14ac:dyDescent="0.2">
      <c r="A481" s="150"/>
    </row>
    <row r="482" spans="1:1" ht="12.75" customHeight="1" x14ac:dyDescent="0.2">
      <c r="A482" s="150"/>
    </row>
    <row r="483" spans="1:1" ht="12.75" customHeight="1" x14ac:dyDescent="0.2">
      <c r="A483" s="150"/>
    </row>
    <row r="484" spans="1:1" ht="12.75" customHeight="1" x14ac:dyDescent="0.2">
      <c r="A484" s="150"/>
    </row>
    <row r="485" spans="1:1" ht="12.75" customHeight="1" x14ac:dyDescent="0.2">
      <c r="A485" s="150"/>
    </row>
    <row r="486" spans="1:1" ht="12.75" customHeight="1" x14ac:dyDescent="0.2">
      <c r="A486" s="150"/>
    </row>
    <row r="487" spans="1:1" ht="12.75" customHeight="1" x14ac:dyDescent="0.2">
      <c r="A487" s="150"/>
    </row>
    <row r="488" spans="1:1" ht="12.75" customHeight="1" x14ac:dyDescent="0.2">
      <c r="A488" s="150"/>
    </row>
    <row r="489" spans="1:1" ht="12.75" customHeight="1" x14ac:dyDescent="0.2">
      <c r="A489" s="150"/>
    </row>
    <row r="490" spans="1:1" ht="12.75" customHeight="1" x14ac:dyDescent="0.2">
      <c r="A490" s="150"/>
    </row>
    <row r="491" spans="1:1" ht="12.75" customHeight="1" x14ac:dyDescent="0.2">
      <c r="A491" s="150"/>
    </row>
    <row r="492" spans="1:1" ht="12.75" customHeight="1" x14ac:dyDescent="0.2">
      <c r="A492" s="150"/>
    </row>
    <row r="493" spans="1:1" ht="12.75" customHeight="1" x14ac:dyDescent="0.2">
      <c r="A493" s="150"/>
    </row>
    <row r="494" spans="1:1" ht="12.75" customHeight="1" x14ac:dyDescent="0.2">
      <c r="A494" s="150"/>
    </row>
    <row r="495" spans="1:1" ht="12.75" customHeight="1" x14ac:dyDescent="0.2">
      <c r="A495" s="150"/>
    </row>
    <row r="496" spans="1:1" ht="12.75" customHeight="1" x14ac:dyDescent="0.2">
      <c r="A496" s="150"/>
    </row>
    <row r="497" spans="1:1" ht="12.75" customHeight="1" x14ac:dyDescent="0.2">
      <c r="A497" s="150"/>
    </row>
    <row r="498" spans="1:1" ht="12.75" customHeight="1" x14ac:dyDescent="0.2">
      <c r="A498" s="150"/>
    </row>
    <row r="499" spans="1:1" ht="12.75" customHeight="1" x14ac:dyDescent="0.2">
      <c r="A499" s="150"/>
    </row>
    <row r="500" spans="1:1" ht="12.75" customHeight="1" x14ac:dyDescent="0.2">
      <c r="A500" s="150"/>
    </row>
    <row r="501" spans="1:1" ht="12.75" customHeight="1" x14ac:dyDescent="0.2">
      <c r="A501" s="150"/>
    </row>
    <row r="502" spans="1:1" ht="12.75" customHeight="1" x14ac:dyDescent="0.2">
      <c r="A502" s="150"/>
    </row>
    <row r="503" spans="1:1" ht="12.75" customHeight="1" x14ac:dyDescent="0.2">
      <c r="A503" s="150"/>
    </row>
    <row r="504" spans="1:1" ht="12.75" customHeight="1" x14ac:dyDescent="0.2">
      <c r="A504" s="150"/>
    </row>
    <row r="505" spans="1:1" ht="12.75" customHeight="1" x14ac:dyDescent="0.2">
      <c r="A505" s="150"/>
    </row>
    <row r="506" spans="1:1" ht="12.75" customHeight="1" x14ac:dyDescent="0.2">
      <c r="A506" s="150"/>
    </row>
    <row r="507" spans="1:1" ht="12.75" customHeight="1" x14ac:dyDescent="0.2">
      <c r="A507" s="150"/>
    </row>
    <row r="508" spans="1:1" ht="12.75" customHeight="1" x14ac:dyDescent="0.2">
      <c r="A508" s="150"/>
    </row>
    <row r="509" spans="1:1" ht="12.75" customHeight="1" x14ac:dyDescent="0.2">
      <c r="A509" s="150"/>
    </row>
    <row r="510" spans="1:1" ht="12.75" customHeight="1" x14ac:dyDescent="0.2">
      <c r="A510" s="150"/>
    </row>
    <row r="511" spans="1:1" ht="12.75" customHeight="1" x14ac:dyDescent="0.2">
      <c r="A511" s="150"/>
    </row>
    <row r="512" spans="1:1" ht="12.75" customHeight="1" x14ac:dyDescent="0.2">
      <c r="A512" s="150"/>
    </row>
    <row r="513" spans="1:1" ht="12.75" customHeight="1" x14ac:dyDescent="0.2">
      <c r="A513" s="150"/>
    </row>
    <row r="514" spans="1:1" ht="12.75" customHeight="1" x14ac:dyDescent="0.2">
      <c r="A514" s="150"/>
    </row>
    <row r="515" spans="1:1" ht="12.75" customHeight="1" x14ac:dyDescent="0.2">
      <c r="A515" s="150"/>
    </row>
    <row r="516" spans="1:1" ht="12.75" customHeight="1" x14ac:dyDescent="0.2">
      <c r="A516" s="150"/>
    </row>
    <row r="517" spans="1:1" ht="12.75" customHeight="1" x14ac:dyDescent="0.2">
      <c r="A517" s="150"/>
    </row>
    <row r="518" spans="1:1" ht="12.75" customHeight="1" x14ac:dyDescent="0.2">
      <c r="A518" s="150"/>
    </row>
    <row r="519" spans="1:1" ht="12.75" customHeight="1" x14ac:dyDescent="0.2">
      <c r="A519" s="150"/>
    </row>
    <row r="520" spans="1:1" ht="12.75" customHeight="1" x14ac:dyDescent="0.2">
      <c r="A520" s="150"/>
    </row>
    <row r="521" spans="1:1" ht="12.75" customHeight="1" x14ac:dyDescent="0.2">
      <c r="A521" s="150"/>
    </row>
    <row r="522" spans="1:1" ht="12.75" customHeight="1" x14ac:dyDescent="0.2">
      <c r="A522" s="150"/>
    </row>
    <row r="523" spans="1:1" ht="12.75" customHeight="1" x14ac:dyDescent="0.2">
      <c r="A523" s="150"/>
    </row>
    <row r="524" spans="1:1" ht="12.75" customHeight="1" x14ac:dyDescent="0.2">
      <c r="A524" s="150"/>
    </row>
    <row r="525" spans="1:1" ht="12.75" customHeight="1" x14ac:dyDescent="0.2">
      <c r="A525" s="150"/>
    </row>
    <row r="526" spans="1:1" ht="12.75" customHeight="1" x14ac:dyDescent="0.2">
      <c r="A526" s="150"/>
    </row>
    <row r="527" spans="1:1" ht="12.75" customHeight="1" x14ac:dyDescent="0.2">
      <c r="A527" s="150"/>
    </row>
    <row r="528" spans="1:1" ht="12.75" customHeight="1" x14ac:dyDescent="0.2">
      <c r="A528" s="150"/>
    </row>
    <row r="529" spans="1:1" ht="12.75" customHeight="1" x14ac:dyDescent="0.2">
      <c r="A529" s="150"/>
    </row>
    <row r="530" spans="1:1" ht="12.75" customHeight="1" x14ac:dyDescent="0.2">
      <c r="A530" s="150"/>
    </row>
    <row r="531" spans="1:1" ht="12.75" customHeight="1" x14ac:dyDescent="0.2">
      <c r="A531" s="150"/>
    </row>
    <row r="532" spans="1:1" ht="12.75" customHeight="1" x14ac:dyDescent="0.2">
      <c r="A532" s="150"/>
    </row>
    <row r="533" spans="1:1" ht="12.75" customHeight="1" x14ac:dyDescent="0.2">
      <c r="A533" s="150"/>
    </row>
    <row r="534" spans="1:1" ht="12.75" customHeight="1" x14ac:dyDescent="0.2">
      <c r="A534" s="150"/>
    </row>
    <row r="535" spans="1:1" ht="12.75" customHeight="1" x14ac:dyDescent="0.2">
      <c r="A535" s="150"/>
    </row>
    <row r="536" spans="1:1" ht="12.75" customHeight="1" x14ac:dyDescent="0.2">
      <c r="A536" s="150"/>
    </row>
    <row r="537" spans="1:1" ht="12.75" customHeight="1" x14ac:dyDescent="0.2">
      <c r="A537" s="150"/>
    </row>
    <row r="538" spans="1:1" ht="12.75" customHeight="1" x14ac:dyDescent="0.2">
      <c r="A538" s="150"/>
    </row>
    <row r="539" spans="1:1" ht="12.75" customHeight="1" x14ac:dyDescent="0.2">
      <c r="A539" s="150"/>
    </row>
    <row r="540" spans="1:1" ht="12.75" customHeight="1" x14ac:dyDescent="0.2">
      <c r="A540" s="150"/>
    </row>
    <row r="541" spans="1:1" ht="12.75" customHeight="1" x14ac:dyDescent="0.2">
      <c r="A541" s="150"/>
    </row>
    <row r="542" spans="1:1" ht="12.75" customHeight="1" x14ac:dyDescent="0.2">
      <c r="A542" s="150"/>
    </row>
    <row r="543" spans="1:1" ht="12.75" customHeight="1" x14ac:dyDescent="0.2">
      <c r="A543" s="150"/>
    </row>
    <row r="544" spans="1:1" ht="12.75" customHeight="1" x14ac:dyDescent="0.2">
      <c r="A544" s="150"/>
    </row>
    <row r="545" spans="1:1" ht="12.75" customHeight="1" x14ac:dyDescent="0.2">
      <c r="A545" s="150"/>
    </row>
    <row r="546" spans="1:1" ht="12.75" customHeight="1" x14ac:dyDescent="0.2">
      <c r="A546" s="150"/>
    </row>
    <row r="547" spans="1:1" ht="12.75" customHeight="1" x14ac:dyDescent="0.2">
      <c r="A547" s="150"/>
    </row>
    <row r="548" spans="1:1" ht="12.75" customHeight="1" x14ac:dyDescent="0.2">
      <c r="A548" s="150"/>
    </row>
    <row r="549" spans="1:1" ht="12.75" customHeight="1" x14ac:dyDescent="0.2">
      <c r="A549" s="150"/>
    </row>
    <row r="550" spans="1:1" ht="12.75" customHeight="1" x14ac:dyDescent="0.2">
      <c r="A550" s="150"/>
    </row>
    <row r="551" spans="1:1" ht="12.75" customHeight="1" x14ac:dyDescent="0.2">
      <c r="A551" s="150"/>
    </row>
    <row r="552" spans="1:1" ht="12.75" customHeight="1" x14ac:dyDescent="0.2">
      <c r="A552" s="150"/>
    </row>
    <row r="553" spans="1:1" ht="12.75" customHeight="1" x14ac:dyDescent="0.2">
      <c r="A553" s="150"/>
    </row>
    <row r="554" spans="1:1" ht="12.75" customHeight="1" x14ac:dyDescent="0.2">
      <c r="A554" s="150"/>
    </row>
    <row r="555" spans="1:1" ht="12.75" customHeight="1" x14ac:dyDescent="0.2">
      <c r="A555" s="150"/>
    </row>
    <row r="556" spans="1:1" ht="12.75" customHeight="1" x14ac:dyDescent="0.2">
      <c r="A556" s="150"/>
    </row>
    <row r="557" spans="1:1" ht="12.75" customHeight="1" x14ac:dyDescent="0.2">
      <c r="A557" s="150"/>
    </row>
    <row r="558" spans="1:1" ht="12.75" customHeight="1" x14ac:dyDescent="0.2">
      <c r="A558" s="150"/>
    </row>
    <row r="559" spans="1:1" ht="12.75" customHeight="1" x14ac:dyDescent="0.2">
      <c r="A559" s="150"/>
    </row>
    <row r="560" spans="1:1" ht="12.75" customHeight="1" x14ac:dyDescent="0.2">
      <c r="A560" s="150"/>
    </row>
    <row r="561" spans="1:1" ht="12.75" customHeight="1" x14ac:dyDescent="0.2">
      <c r="A561" s="150"/>
    </row>
    <row r="562" spans="1:1" ht="12.75" customHeight="1" x14ac:dyDescent="0.2">
      <c r="A562" s="150"/>
    </row>
    <row r="563" spans="1:1" ht="12.75" customHeight="1" x14ac:dyDescent="0.2">
      <c r="A563" s="150"/>
    </row>
    <row r="564" spans="1:1" ht="12.75" customHeight="1" x14ac:dyDescent="0.2">
      <c r="A564" s="150"/>
    </row>
    <row r="565" spans="1:1" ht="12.75" customHeight="1" x14ac:dyDescent="0.2">
      <c r="A565" s="150"/>
    </row>
    <row r="566" spans="1:1" ht="12.75" customHeight="1" x14ac:dyDescent="0.2">
      <c r="A566" s="150"/>
    </row>
    <row r="567" spans="1:1" ht="12.75" customHeight="1" x14ac:dyDescent="0.2">
      <c r="A567" s="150"/>
    </row>
    <row r="568" spans="1:1" ht="12.75" customHeight="1" x14ac:dyDescent="0.2">
      <c r="A568" s="150"/>
    </row>
    <row r="569" spans="1:1" ht="12.75" customHeight="1" x14ac:dyDescent="0.2">
      <c r="A569" s="150"/>
    </row>
    <row r="570" spans="1:1" ht="12.75" customHeight="1" x14ac:dyDescent="0.2">
      <c r="A570" s="150"/>
    </row>
    <row r="571" spans="1:1" ht="12.75" customHeight="1" x14ac:dyDescent="0.2">
      <c r="A571" s="150"/>
    </row>
    <row r="572" spans="1:1" ht="12.75" customHeight="1" x14ac:dyDescent="0.2">
      <c r="A572" s="150"/>
    </row>
    <row r="573" spans="1:1" ht="12.75" customHeight="1" x14ac:dyDescent="0.2">
      <c r="A573" s="150"/>
    </row>
    <row r="574" spans="1:1" ht="12.75" customHeight="1" x14ac:dyDescent="0.2">
      <c r="A574" s="150"/>
    </row>
    <row r="575" spans="1:1" ht="12.75" customHeight="1" x14ac:dyDescent="0.2">
      <c r="A575" s="150"/>
    </row>
    <row r="576" spans="1:1" ht="12.75" customHeight="1" x14ac:dyDescent="0.2">
      <c r="A576" s="150"/>
    </row>
    <row r="577" spans="1:1" ht="12.75" customHeight="1" x14ac:dyDescent="0.2">
      <c r="A577" s="150"/>
    </row>
    <row r="578" spans="1:1" ht="12.75" customHeight="1" x14ac:dyDescent="0.2">
      <c r="A578" s="150"/>
    </row>
    <row r="579" spans="1:1" ht="12.75" customHeight="1" x14ac:dyDescent="0.2">
      <c r="A579" s="150"/>
    </row>
    <row r="580" spans="1:1" ht="12.75" customHeight="1" x14ac:dyDescent="0.2">
      <c r="A580" s="150"/>
    </row>
    <row r="581" spans="1:1" ht="12.75" customHeight="1" x14ac:dyDescent="0.2">
      <c r="A581" s="150"/>
    </row>
    <row r="582" spans="1:1" ht="12.75" customHeight="1" x14ac:dyDescent="0.2">
      <c r="A582" s="150"/>
    </row>
    <row r="583" spans="1:1" ht="12.75" customHeight="1" x14ac:dyDescent="0.2">
      <c r="A583" s="150"/>
    </row>
    <row r="584" spans="1:1" ht="12.75" customHeight="1" x14ac:dyDescent="0.2">
      <c r="A584" s="150"/>
    </row>
    <row r="585" spans="1:1" ht="12.75" customHeight="1" x14ac:dyDescent="0.2">
      <c r="A585" s="150"/>
    </row>
    <row r="586" spans="1:1" ht="12.75" customHeight="1" x14ac:dyDescent="0.2">
      <c r="A586" s="150"/>
    </row>
    <row r="587" spans="1:1" ht="12.75" customHeight="1" x14ac:dyDescent="0.2">
      <c r="A587" s="150"/>
    </row>
    <row r="588" spans="1:1" ht="12.75" customHeight="1" x14ac:dyDescent="0.2">
      <c r="A588" s="150"/>
    </row>
    <row r="589" spans="1:1" ht="12.75" customHeight="1" x14ac:dyDescent="0.2">
      <c r="A589" s="150"/>
    </row>
    <row r="590" spans="1:1" ht="12.75" customHeight="1" x14ac:dyDescent="0.2">
      <c r="A590" s="150"/>
    </row>
    <row r="591" spans="1:1" ht="12.75" customHeight="1" x14ac:dyDescent="0.2">
      <c r="A591" s="150"/>
    </row>
    <row r="592" spans="1:1" ht="12.75" customHeight="1" x14ac:dyDescent="0.2">
      <c r="A592" s="150"/>
    </row>
    <row r="593" spans="1:1" ht="12.75" customHeight="1" x14ac:dyDescent="0.2">
      <c r="A593" s="150"/>
    </row>
    <row r="594" spans="1:1" ht="12.75" customHeight="1" x14ac:dyDescent="0.2">
      <c r="A594" s="150"/>
    </row>
    <row r="595" spans="1:1" ht="12.75" customHeight="1" x14ac:dyDescent="0.2">
      <c r="A595" s="150"/>
    </row>
    <row r="596" spans="1:1" ht="12.75" customHeight="1" x14ac:dyDescent="0.2">
      <c r="A596" s="150"/>
    </row>
    <row r="597" spans="1:1" ht="12.75" customHeight="1" x14ac:dyDescent="0.2">
      <c r="A597" s="150"/>
    </row>
    <row r="598" spans="1:1" ht="12.75" customHeight="1" x14ac:dyDescent="0.2">
      <c r="A598" s="150"/>
    </row>
    <row r="599" spans="1:1" ht="12.75" customHeight="1" x14ac:dyDescent="0.2">
      <c r="A599" s="150"/>
    </row>
    <row r="600" spans="1:1" ht="12.75" customHeight="1" x14ac:dyDescent="0.2">
      <c r="A600" s="150"/>
    </row>
    <row r="601" spans="1:1" ht="12.75" customHeight="1" x14ac:dyDescent="0.2">
      <c r="A601" s="150"/>
    </row>
    <row r="602" spans="1:1" ht="12.75" customHeight="1" x14ac:dyDescent="0.2">
      <c r="A602" s="150"/>
    </row>
    <row r="603" spans="1:1" ht="12.75" customHeight="1" x14ac:dyDescent="0.2">
      <c r="A603" s="150"/>
    </row>
    <row r="604" spans="1:1" ht="12.75" customHeight="1" x14ac:dyDescent="0.2">
      <c r="A604" s="150"/>
    </row>
    <row r="605" spans="1:1" ht="12.75" customHeight="1" x14ac:dyDescent="0.2">
      <c r="A605" s="150"/>
    </row>
    <row r="606" spans="1:1" ht="12.75" customHeight="1" x14ac:dyDescent="0.2">
      <c r="A606" s="150"/>
    </row>
    <row r="607" spans="1:1" ht="12.75" customHeight="1" x14ac:dyDescent="0.2">
      <c r="A607" s="150"/>
    </row>
    <row r="608" spans="1:1" ht="12.75" customHeight="1" x14ac:dyDescent="0.2">
      <c r="A608" s="150"/>
    </row>
    <row r="609" spans="1:1" ht="12.75" customHeight="1" x14ac:dyDescent="0.2">
      <c r="A609" s="150"/>
    </row>
    <row r="610" spans="1:1" ht="12.75" customHeight="1" x14ac:dyDescent="0.2">
      <c r="A610" s="150"/>
    </row>
    <row r="611" spans="1:1" ht="12.75" customHeight="1" x14ac:dyDescent="0.2">
      <c r="A611" s="150"/>
    </row>
    <row r="612" spans="1:1" ht="12.75" customHeight="1" x14ac:dyDescent="0.2">
      <c r="A612" s="150"/>
    </row>
    <row r="613" spans="1:1" ht="12.75" customHeight="1" x14ac:dyDescent="0.2">
      <c r="A613" s="150"/>
    </row>
    <row r="614" spans="1:1" ht="12.75" customHeight="1" x14ac:dyDescent="0.2">
      <c r="A614" s="150"/>
    </row>
    <row r="615" spans="1:1" ht="12.75" customHeight="1" x14ac:dyDescent="0.2">
      <c r="A615" s="150"/>
    </row>
    <row r="616" spans="1:1" ht="12.75" customHeight="1" x14ac:dyDescent="0.2">
      <c r="A616" s="150"/>
    </row>
    <row r="617" spans="1:1" ht="12.75" customHeight="1" x14ac:dyDescent="0.2">
      <c r="A617" s="150"/>
    </row>
    <row r="618" spans="1:1" ht="12.75" customHeight="1" x14ac:dyDescent="0.2">
      <c r="A618" s="150"/>
    </row>
    <row r="619" spans="1:1" ht="12.75" customHeight="1" x14ac:dyDescent="0.2">
      <c r="A619" s="150"/>
    </row>
    <row r="620" spans="1:1" ht="12.75" customHeight="1" x14ac:dyDescent="0.2">
      <c r="A620" s="150"/>
    </row>
    <row r="621" spans="1:1" ht="12.75" customHeight="1" x14ac:dyDescent="0.2">
      <c r="A621" s="150"/>
    </row>
    <row r="622" spans="1:1" ht="12.75" customHeight="1" x14ac:dyDescent="0.2">
      <c r="A622" s="150"/>
    </row>
    <row r="623" spans="1:1" ht="12.75" customHeight="1" x14ac:dyDescent="0.2">
      <c r="A623" s="150"/>
    </row>
    <row r="624" spans="1:1" ht="12.75" customHeight="1" x14ac:dyDescent="0.2">
      <c r="A624" s="150"/>
    </row>
    <row r="625" spans="1:1" ht="12.75" customHeight="1" x14ac:dyDescent="0.2">
      <c r="A625" s="150"/>
    </row>
    <row r="626" spans="1:1" ht="12.75" customHeight="1" x14ac:dyDescent="0.2">
      <c r="A626" s="150"/>
    </row>
    <row r="627" spans="1:1" ht="12.75" customHeight="1" x14ac:dyDescent="0.2">
      <c r="A627" s="150"/>
    </row>
    <row r="628" spans="1:1" ht="12.75" customHeight="1" x14ac:dyDescent="0.2">
      <c r="A628" s="150"/>
    </row>
    <row r="629" spans="1:1" ht="12.75" customHeight="1" x14ac:dyDescent="0.2">
      <c r="A629" s="150"/>
    </row>
    <row r="630" spans="1:1" ht="12.75" customHeight="1" x14ac:dyDescent="0.2">
      <c r="A630" s="150"/>
    </row>
    <row r="631" spans="1:1" ht="12.75" customHeight="1" x14ac:dyDescent="0.2">
      <c r="A631" s="150"/>
    </row>
    <row r="632" spans="1:1" ht="12.75" customHeight="1" x14ac:dyDescent="0.2">
      <c r="A632" s="150"/>
    </row>
    <row r="633" spans="1:1" ht="12.75" customHeight="1" x14ac:dyDescent="0.2">
      <c r="A633" s="150"/>
    </row>
    <row r="634" spans="1:1" ht="12.75" customHeight="1" x14ac:dyDescent="0.2">
      <c r="A634" s="150"/>
    </row>
    <row r="635" spans="1:1" ht="12.75" customHeight="1" x14ac:dyDescent="0.2">
      <c r="A635" s="150"/>
    </row>
    <row r="636" spans="1:1" ht="12.75" customHeight="1" x14ac:dyDescent="0.2">
      <c r="A636" s="150"/>
    </row>
    <row r="637" spans="1:1" ht="12.75" customHeight="1" x14ac:dyDescent="0.2">
      <c r="A637" s="150"/>
    </row>
    <row r="638" spans="1:1" ht="12.75" customHeight="1" x14ac:dyDescent="0.2">
      <c r="A638" s="150"/>
    </row>
    <row r="639" spans="1:1" ht="12.75" customHeight="1" x14ac:dyDescent="0.2">
      <c r="A639" s="150"/>
    </row>
    <row r="640" spans="1:1" ht="12.75" customHeight="1" x14ac:dyDescent="0.2">
      <c r="A640" s="150"/>
    </row>
    <row r="641" spans="1:1" ht="12.75" customHeight="1" x14ac:dyDescent="0.2">
      <c r="A641" s="150"/>
    </row>
    <row r="642" spans="1:1" ht="12.75" customHeight="1" x14ac:dyDescent="0.2">
      <c r="A642" s="150"/>
    </row>
    <row r="643" spans="1:1" ht="12.75" customHeight="1" x14ac:dyDescent="0.2">
      <c r="A643" s="150"/>
    </row>
    <row r="644" spans="1:1" ht="12.75" customHeight="1" x14ac:dyDescent="0.2">
      <c r="A644" s="150"/>
    </row>
    <row r="645" spans="1:1" ht="12.75" customHeight="1" x14ac:dyDescent="0.2">
      <c r="A645" s="150"/>
    </row>
    <row r="646" spans="1:1" ht="12.75" customHeight="1" x14ac:dyDescent="0.2">
      <c r="A646" s="150"/>
    </row>
    <row r="647" spans="1:1" ht="12.75" customHeight="1" x14ac:dyDescent="0.2">
      <c r="A647" s="150"/>
    </row>
    <row r="648" spans="1:1" ht="12.75" customHeight="1" x14ac:dyDescent="0.2">
      <c r="A648" s="150"/>
    </row>
    <row r="649" spans="1:1" ht="12.75" customHeight="1" x14ac:dyDescent="0.2">
      <c r="A649" s="150"/>
    </row>
    <row r="650" spans="1:1" ht="12.75" customHeight="1" x14ac:dyDescent="0.2">
      <c r="A650" s="150"/>
    </row>
    <row r="651" spans="1:1" ht="12.75" customHeight="1" x14ac:dyDescent="0.2">
      <c r="A651" s="150"/>
    </row>
    <row r="652" spans="1:1" ht="12.75" customHeight="1" x14ac:dyDescent="0.2">
      <c r="A652" s="150"/>
    </row>
    <row r="653" spans="1:1" ht="12.75" customHeight="1" x14ac:dyDescent="0.2">
      <c r="A653" s="150"/>
    </row>
    <row r="654" spans="1:1" ht="12.75" customHeight="1" x14ac:dyDescent="0.2">
      <c r="A654" s="150"/>
    </row>
    <row r="655" spans="1:1" ht="12.75" customHeight="1" x14ac:dyDescent="0.2">
      <c r="A655" s="150"/>
    </row>
    <row r="656" spans="1:1" ht="12.75" customHeight="1" x14ac:dyDescent="0.2">
      <c r="A656" s="150"/>
    </row>
    <row r="657" spans="1:1" ht="12.75" customHeight="1" x14ac:dyDescent="0.2">
      <c r="A657" s="150"/>
    </row>
    <row r="658" spans="1:1" ht="12.75" customHeight="1" x14ac:dyDescent="0.2">
      <c r="A658" s="150"/>
    </row>
    <row r="659" spans="1:1" ht="12.75" customHeight="1" x14ac:dyDescent="0.2">
      <c r="A659" s="150"/>
    </row>
    <row r="660" spans="1:1" ht="12.75" customHeight="1" x14ac:dyDescent="0.2">
      <c r="A660" s="150"/>
    </row>
    <row r="661" spans="1:1" ht="12.75" customHeight="1" x14ac:dyDescent="0.2">
      <c r="A661" s="150"/>
    </row>
    <row r="662" spans="1:1" ht="12.75" customHeight="1" x14ac:dyDescent="0.2">
      <c r="A662" s="150"/>
    </row>
    <row r="663" spans="1:1" ht="12.75" customHeight="1" x14ac:dyDescent="0.2">
      <c r="A663" s="150"/>
    </row>
    <row r="664" spans="1:1" ht="12.75" customHeight="1" x14ac:dyDescent="0.2">
      <c r="A664" s="150"/>
    </row>
    <row r="665" spans="1:1" ht="12.75" customHeight="1" x14ac:dyDescent="0.2">
      <c r="A665" s="150"/>
    </row>
    <row r="666" spans="1:1" ht="12.75" customHeight="1" x14ac:dyDescent="0.2">
      <c r="A666" s="150"/>
    </row>
    <row r="667" spans="1:1" ht="12.75" customHeight="1" x14ac:dyDescent="0.2">
      <c r="A667" s="150"/>
    </row>
    <row r="668" spans="1:1" ht="12.75" customHeight="1" x14ac:dyDescent="0.2">
      <c r="A668" s="150"/>
    </row>
    <row r="669" spans="1:1" ht="12.75" customHeight="1" x14ac:dyDescent="0.2">
      <c r="A669" s="150"/>
    </row>
    <row r="670" spans="1:1" ht="12.75" customHeight="1" x14ac:dyDescent="0.2">
      <c r="A670" s="150"/>
    </row>
    <row r="671" spans="1:1" ht="12.75" customHeight="1" x14ac:dyDescent="0.2">
      <c r="A671" s="150"/>
    </row>
    <row r="672" spans="1:1" ht="12.75" customHeight="1" x14ac:dyDescent="0.2">
      <c r="A672" s="150"/>
    </row>
    <row r="673" spans="1:1" ht="12.75" customHeight="1" x14ac:dyDescent="0.2">
      <c r="A673" s="150"/>
    </row>
    <row r="674" spans="1:1" ht="12.75" customHeight="1" x14ac:dyDescent="0.2">
      <c r="A674" s="150"/>
    </row>
    <row r="675" spans="1:1" ht="12.75" customHeight="1" x14ac:dyDescent="0.2">
      <c r="A675" s="150"/>
    </row>
    <row r="676" spans="1:1" ht="12.75" customHeight="1" x14ac:dyDescent="0.2">
      <c r="A676" s="150"/>
    </row>
    <row r="677" spans="1:1" ht="12.75" customHeight="1" x14ac:dyDescent="0.2">
      <c r="A677" s="150"/>
    </row>
    <row r="678" spans="1:1" ht="12.75" customHeight="1" x14ac:dyDescent="0.2">
      <c r="A678" s="150"/>
    </row>
    <row r="679" spans="1:1" ht="12.75" customHeight="1" x14ac:dyDescent="0.2">
      <c r="A679" s="150"/>
    </row>
    <row r="680" spans="1:1" ht="12.75" customHeight="1" x14ac:dyDescent="0.2">
      <c r="A680" s="150"/>
    </row>
    <row r="681" spans="1:1" ht="12.75" customHeight="1" x14ac:dyDescent="0.2">
      <c r="A681" s="150"/>
    </row>
    <row r="682" spans="1:1" ht="12.75" customHeight="1" x14ac:dyDescent="0.2">
      <c r="A682" s="150"/>
    </row>
    <row r="683" spans="1:1" ht="12.75" customHeight="1" x14ac:dyDescent="0.2">
      <c r="A683" s="150"/>
    </row>
    <row r="684" spans="1:1" ht="12.75" customHeight="1" x14ac:dyDescent="0.2">
      <c r="A684" s="150"/>
    </row>
    <row r="685" spans="1:1" ht="12.75" customHeight="1" x14ac:dyDescent="0.2">
      <c r="A685" s="150"/>
    </row>
    <row r="686" spans="1:1" ht="12.75" customHeight="1" x14ac:dyDescent="0.2">
      <c r="A686" s="150"/>
    </row>
    <row r="687" spans="1:1" ht="12.75" customHeight="1" x14ac:dyDescent="0.2">
      <c r="A687" s="150"/>
    </row>
    <row r="688" spans="1:1" ht="12.75" customHeight="1" x14ac:dyDescent="0.2">
      <c r="A688" s="150"/>
    </row>
    <row r="689" spans="1:1" ht="12.75" customHeight="1" x14ac:dyDescent="0.2">
      <c r="A689" s="150"/>
    </row>
    <row r="690" spans="1:1" ht="12.75" customHeight="1" x14ac:dyDescent="0.2">
      <c r="A690" s="150"/>
    </row>
    <row r="691" spans="1:1" ht="12.75" customHeight="1" x14ac:dyDescent="0.2">
      <c r="A691" s="150"/>
    </row>
    <row r="692" spans="1:1" ht="12.75" customHeight="1" x14ac:dyDescent="0.2">
      <c r="A692" s="150"/>
    </row>
    <row r="693" spans="1:1" ht="12.75" customHeight="1" x14ac:dyDescent="0.2">
      <c r="A693" s="150"/>
    </row>
    <row r="694" spans="1:1" ht="12.75" customHeight="1" x14ac:dyDescent="0.2">
      <c r="A694" s="150"/>
    </row>
    <row r="695" spans="1:1" ht="12.75" customHeight="1" x14ac:dyDescent="0.2">
      <c r="A695" s="150"/>
    </row>
    <row r="696" spans="1:1" ht="12.75" customHeight="1" x14ac:dyDescent="0.2">
      <c r="A696" s="150"/>
    </row>
    <row r="697" spans="1:1" ht="12.75" customHeight="1" x14ac:dyDescent="0.2">
      <c r="A697" s="150"/>
    </row>
    <row r="698" spans="1:1" ht="12.75" customHeight="1" x14ac:dyDescent="0.2">
      <c r="A698" s="150"/>
    </row>
    <row r="699" spans="1:1" ht="12.75" customHeight="1" x14ac:dyDescent="0.2">
      <c r="A699" s="150"/>
    </row>
    <row r="700" spans="1:1" ht="12.75" customHeight="1" x14ac:dyDescent="0.2">
      <c r="A700" s="150"/>
    </row>
    <row r="701" spans="1:1" ht="12.75" customHeight="1" x14ac:dyDescent="0.2">
      <c r="A701" s="150"/>
    </row>
    <row r="702" spans="1:1" ht="12.75" customHeight="1" x14ac:dyDescent="0.2">
      <c r="A702" s="150"/>
    </row>
    <row r="703" spans="1:1" ht="12.75" customHeight="1" x14ac:dyDescent="0.2">
      <c r="A703" s="150"/>
    </row>
    <row r="704" spans="1:1" ht="12.75" customHeight="1" x14ac:dyDescent="0.2">
      <c r="A704" s="150"/>
    </row>
    <row r="705" spans="1:1" ht="12.75" customHeight="1" x14ac:dyDescent="0.2">
      <c r="A705" s="150"/>
    </row>
    <row r="706" spans="1:1" ht="12.75" customHeight="1" x14ac:dyDescent="0.2">
      <c r="A706" s="150"/>
    </row>
    <row r="707" spans="1:1" ht="12.75" customHeight="1" x14ac:dyDescent="0.2">
      <c r="A707" s="150"/>
    </row>
    <row r="708" spans="1:1" ht="12.75" customHeight="1" x14ac:dyDescent="0.2">
      <c r="A708" s="150"/>
    </row>
    <row r="709" spans="1:1" ht="12.75" customHeight="1" x14ac:dyDescent="0.2">
      <c r="A709" s="150"/>
    </row>
    <row r="710" spans="1:1" ht="12.75" customHeight="1" x14ac:dyDescent="0.2">
      <c r="A710" s="150"/>
    </row>
    <row r="711" spans="1:1" ht="12.75" customHeight="1" x14ac:dyDescent="0.2">
      <c r="A711" s="150"/>
    </row>
    <row r="712" spans="1:1" ht="12.75" customHeight="1" x14ac:dyDescent="0.2">
      <c r="A712" s="150"/>
    </row>
    <row r="713" spans="1:1" ht="12.75" customHeight="1" x14ac:dyDescent="0.2">
      <c r="A713" s="150"/>
    </row>
    <row r="714" spans="1:1" ht="12.75" customHeight="1" x14ac:dyDescent="0.2">
      <c r="A714" s="150"/>
    </row>
    <row r="715" spans="1:1" ht="12.75" customHeight="1" x14ac:dyDescent="0.2">
      <c r="A715" s="150"/>
    </row>
    <row r="716" spans="1:1" ht="12.75" customHeight="1" x14ac:dyDescent="0.2">
      <c r="A716" s="150"/>
    </row>
    <row r="717" spans="1:1" ht="12.75" customHeight="1" x14ac:dyDescent="0.2">
      <c r="A717" s="150"/>
    </row>
    <row r="718" spans="1:1" ht="12.75" customHeight="1" x14ac:dyDescent="0.2">
      <c r="A718" s="150"/>
    </row>
    <row r="719" spans="1:1" ht="12.75" customHeight="1" x14ac:dyDescent="0.2">
      <c r="A719" s="150"/>
    </row>
    <row r="720" spans="1:1" ht="12.75" customHeight="1" x14ac:dyDescent="0.2">
      <c r="A720" s="150"/>
    </row>
    <row r="721" spans="1:1" ht="12.75" customHeight="1" x14ac:dyDescent="0.2">
      <c r="A721" s="150"/>
    </row>
    <row r="722" spans="1:1" ht="12.75" customHeight="1" x14ac:dyDescent="0.2">
      <c r="A722" s="150"/>
    </row>
    <row r="723" spans="1:1" ht="12.75" customHeight="1" x14ac:dyDescent="0.2">
      <c r="A723" s="150"/>
    </row>
    <row r="724" spans="1:1" ht="12.75" customHeight="1" x14ac:dyDescent="0.2">
      <c r="A724" s="150"/>
    </row>
    <row r="725" spans="1:1" ht="12.75" customHeight="1" x14ac:dyDescent="0.2">
      <c r="A725" s="150"/>
    </row>
    <row r="726" spans="1:1" ht="12.75" customHeight="1" x14ac:dyDescent="0.2">
      <c r="A726" s="150"/>
    </row>
    <row r="727" spans="1:1" ht="12.75" customHeight="1" x14ac:dyDescent="0.2">
      <c r="A727" s="150"/>
    </row>
    <row r="728" spans="1:1" ht="12.75" customHeight="1" x14ac:dyDescent="0.2">
      <c r="A728" s="150"/>
    </row>
    <row r="729" spans="1:1" ht="12.75" customHeight="1" x14ac:dyDescent="0.2">
      <c r="A729" s="150"/>
    </row>
    <row r="730" spans="1:1" ht="12.75" customHeight="1" x14ac:dyDescent="0.2">
      <c r="A730" s="150"/>
    </row>
    <row r="731" spans="1:1" ht="12.75" customHeight="1" x14ac:dyDescent="0.2">
      <c r="A731" s="150"/>
    </row>
    <row r="732" spans="1:1" ht="12.75" customHeight="1" x14ac:dyDescent="0.2">
      <c r="A732" s="150"/>
    </row>
    <row r="733" spans="1:1" ht="12.75" customHeight="1" x14ac:dyDescent="0.2">
      <c r="A733" s="150"/>
    </row>
    <row r="734" spans="1:1" ht="12.75" customHeight="1" x14ac:dyDescent="0.2">
      <c r="A734" s="150"/>
    </row>
    <row r="735" spans="1:1" ht="12.75" customHeight="1" x14ac:dyDescent="0.2">
      <c r="A735" s="150"/>
    </row>
    <row r="736" spans="1:1" ht="12.75" customHeight="1" x14ac:dyDescent="0.2">
      <c r="A736" s="150"/>
    </row>
    <row r="737" spans="1:1" ht="12.75" customHeight="1" x14ac:dyDescent="0.2">
      <c r="A737" s="150"/>
    </row>
    <row r="738" spans="1:1" ht="12.75" customHeight="1" x14ac:dyDescent="0.2">
      <c r="A738" s="150"/>
    </row>
    <row r="739" spans="1:1" ht="12.75" customHeight="1" x14ac:dyDescent="0.2">
      <c r="A739" s="150"/>
    </row>
    <row r="740" spans="1:1" ht="12.75" customHeight="1" x14ac:dyDescent="0.2">
      <c r="A740" s="150"/>
    </row>
    <row r="741" spans="1:1" ht="12.75" customHeight="1" x14ac:dyDescent="0.2">
      <c r="A741" s="150"/>
    </row>
    <row r="742" spans="1:1" ht="12.75" customHeight="1" x14ac:dyDescent="0.2">
      <c r="A742" s="150"/>
    </row>
    <row r="743" spans="1:1" ht="12.75" customHeight="1" x14ac:dyDescent="0.2">
      <c r="A743" s="150"/>
    </row>
    <row r="744" spans="1:1" ht="12.75" customHeight="1" x14ac:dyDescent="0.2">
      <c r="A744" s="150"/>
    </row>
    <row r="745" spans="1:1" ht="12.75" customHeight="1" x14ac:dyDescent="0.2">
      <c r="A745" s="150"/>
    </row>
    <row r="746" spans="1:1" ht="12.75" customHeight="1" x14ac:dyDescent="0.2">
      <c r="A746" s="150"/>
    </row>
    <row r="747" spans="1:1" ht="12.75" customHeight="1" x14ac:dyDescent="0.2">
      <c r="A747" s="150"/>
    </row>
    <row r="748" spans="1:1" ht="12.75" customHeight="1" x14ac:dyDescent="0.2">
      <c r="A748" s="150"/>
    </row>
    <row r="749" spans="1:1" ht="12.75" customHeight="1" x14ac:dyDescent="0.2">
      <c r="A749" s="150"/>
    </row>
    <row r="750" spans="1:1" ht="12.75" customHeight="1" x14ac:dyDescent="0.2">
      <c r="A750" s="150"/>
    </row>
    <row r="751" spans="1:1" ht="12.75" customHeight="1" x14ac:dyDescent="0.2">
      <c r="A751" s="150"/>
    </row>
    <row r="752" spans="1:1" ht="12.75" customHeight="1" x14ac:dyDescent="0.2">
      <c r="A752" s="150"/>
    </row>
    <row r="753" spans="1:1" ht="12.75" customHeight="1" x14ac:dyDescent="0.2">
      <c r="A753" s="150"/>
    </row>
    <row r="754" spans="1:1" ht="12.75" customHeight="1" x14ac:dyDescent="0.2">
      <c r="A754" s="150"/>
    </row>
    <row r="755" spans="1:1" ht="12.75" customHeight="1" x14ac:dyDescent="0.2">
      <c r="A755" s="150"/>
    </row>
    <row r="756" spans="1:1" ht="12.75" customHeight="1" x14ac:dyDescent="0.2">
      <c r="A756" s="150"/>
    </row>
    <row r="757" spans="1:1" ht="12.75" customHeight="1" x14ac:dyDescent="0.2">
      <c r="A757" s="150"/>
    </row>
    <row r="758" spans="1:1" ht="12.75" customHeight="1" x14ac:dyDescent="0.2">
      <c r="A758" s="150"/>
    </row>
    <row r="759" spans="1:1" ht="12.75" customHeight="1" x14ac:dyDescent="0.2">
      <c r="A759" s="150"/>
    </row>
    <row r="760" spans="1:1" ht="12.75" customHeight="1" x14ac:dyDescent="0.2">
      <c r="A760" s="150"/>
    </row>
    <row r="761" spans="1:1" ht="12.75" customHeight="1" x14ac:dyDescent="0.2">
      <c r="A761" s="150"/>
    </row>
    <row r="762" spans="1:1" ht="12.75" customHeight="1" x14ac:dyDescent="0.2">
      <c r="A762" s="150"/>
    </row>
    <row r="763" spans="1:1" ht="12.75" customHeight="1" x14ac:dyDescent="0.2">
      <c r="A763" s="150"/>
    </row>
    <row r="764" spans="1:1" ht="12.75" customHeight="1" x14ac:dyDescent="0.2">
      <c r="A764" s="150"/>
    </row>
    <row r="765" spans="1:1" ht="12.75" customHeight="1" x14ac:dyDescent="0.2">
      <c r="A765" s="150"/>
    </row>
    <row r="766" spans="1:1" ht="12.75" customHeight="1" x14ac:dyDescent="0.2">
      <c r="A766" s="150"/>
    </row>
    <row r="767" spans="1:1" ht="12.75" customHeight="1" x14ac:dyDescent="0.2">
      <c r="A767" s="150"/>
    </row>
    <row r="768" spans="1:1" ht="12.75" customHeight="1" x14ac:dyDescent="0.2">
      <c r="A768" s="150"/>
    </row>
    <row r="769" spans="1:1" ht="12.75" customHeight="1" x14ac:dyDescent="0.2">
      <c r="A769" s="150"/>
    </row>
    <row r="770" spans="1:1" ht="12.75" customHeight="1" x14ac:dyDescent="0.2">
      <c r="A770" s="150"/>
    </row>
    <row r="771" spans="1:1" ht="12.75" customHeight="1" x14ac:dyDescent="0.2">
      <c r="A771" s="150"/>
    </row>
    <row r="772" spans="1:1" ht="12.75" customHeight="1" x14ac:dyDescent="0.2">
      <c r="A772" s="150"/>
    </row>
    <row r="773" spans="1:1" ht="12.75" customHeight="1" x14ac:dyDescent="0.2">
      <c r="A773" s="150"/>
    </row>
    <row r="774" spans="1:1" ht="12.75" customHeight="1" x14ac:dyDescent="0.2">
      <c r="A774" s="150"/>
    </row>
    <row r="775" spans="1:1" ht="12.75" customHeight="1" x14ac:dyDescent="0.2">
      <c r="A775" s="150"/>
    </row>
    <row r="776" spans="1:1" ht="12.75" customHeight="1" x14ac:dyDescent="0.2">
      <c r="A776" s="150"/>
    </row>
    <row r="777" spans="1:1" ht="12.75" customHeight="1" x14ac:dyDescent="0.2">
      <c r="A777" s="150"/>
    </row>
    <row r="778" spans="1:1" ht="12.75" customHeight="1" x14ac:dyDescent="0.2">
      <c r="A778" s="150"/>
    </row>
    <row r="779" spans="1:1" ht="12.75" customHeight="1" x14ac:dyDescent="0.2">
      <c r="A779" s="150"/>
    </row>
    <row r="780" spans="1:1" ht="12.75" customHeight="1" x14ac:dyDescent="0.2">
      <c r="A780" s="150"/>
    </row>
    <row r="781" spans="1:1" ht="12.75" customHeight="1" x14ac:dyDescent="0.2">
      <c r="A781" s="150"/>
    </row>
    <row r="782" spans="1:1" ht="12.75" customHeight="1" x14ac:dyDescent="0.2">
      <c r="A782" s="150"/>
    </row>
    <row r="783" spans="1:1" ht="12.75" customHeight="1" x14ac:dyDescent="0.2">
      <c r="A783" s="150"/>
    </row>
    <row r="784" spans="1:1" ht="12.75" customHeight="1" x14ac:dyDescent="0.2">
      <c r="A784" s="150"/>
    </row>
    <row r="785" spans="1:1" ht="12.75" customHeight="1" x14ac:dyDescent="0.2">
      <c r="A785" s="150"/>
    </row>
    <row r="786" spans="1:1" ht="12.75" customHeight="1" x14ac:dyDescent="0.2">
      <c r="A786" s="150"/>
    </row>
    <row r="787" spans="1:1" ht="12.75" customHeight="1" x14ac:dyDescent="0.2">
      <c r="A787" s="150"/>
    </row>
    <row r="788" spans="1:1" ht="12.75" customHeight="1" x14ac:dyDescent="0.2">
      <c r="A788" s="150"/>
    </row>
    <row r="789" spans="1:1" ht="12.75" customHeight="1" x14ac:dyDescent="0.2">
      <c r="A789" s="150"/>
    </row>
    <row r="790" spans="1:1" ht="12.75" customHeight="1" x14ac:dyDescent="0.2">
      <c r="A790" s="150"/>
    </row>
    <row r="791" spans="1:1" ht="12.75" customHeight="1" x14ac:dyDescent="0.2">
      <c r="A791" s="150"/>
    </row>
    <row r="792" spans="1:1" ht="12.75" customHeight="1" x14ac:dyDescent="0.2">
      <c r="A792" s="150"/>
    </row>
    <row r="793" spans="1:1" ht="12.75" customHeight="1" x14ac:dyDescent="0.2">
      <c r="A793" s="150"/>
    </row>
    <row r="794" spans="1:1" ht="12.75" customHeight="1" x14ac:dyDescent="0.2">
      <c r="A794" s="150"/>
    </row>
    <row r="795" spans="1:1" ht="12.75" customHeight="1" x14ac:dyDescent="0.2">
      <c r="A795" s="150"/>
    </row>
    <row r="796" spans="1:1" ht="12.75" customHeight="1" x14ac:dyDescent="0.2">
      <c r="A796" s="150"/>
    </row>
    <row r="797" spans="1:1" ht="12.75" customHeight="1" x14ac:dyDescent="0.2">
      <c r="A797" s="150"/>
    </row>
    <row r="798" spans="1:1" ht="12.75" customHeight="1" x14ac:dyDescent="0.2">
      <c r="A798" s="150"/>
    </row>
    <row r="799" spans="1:1" ht="12.75" customHeight="1" x14ac:dyDescent="0.2">
      <c r="A799" s="150"/>
    </row>
    <row r="800" spans="1:1" ht="12.75" customHeight="1" x14ac:dyDescent="0.2">
      <c r="A800" s="150"/>
    </row>
    <row r="801" spans="1:1" ht="12.75" customHeight="1" x14ac:dyDescent="0.2">
      <c r="A801" s="150"/>
    </row>
    <row r="802" spans="1:1" ht="12.75" customHeight="1" x14ac:dyDescent="0.2">
      <c r="A802" s="150"/>
    </row>
    <row r="803" spans="1:1" ht="12.75" customHeight="1" x14ac:dyDescent="0.2">
      <c r="A803" s="150"/>
    </row>
    <row r="804" spans="1:1" ht="12.75" customHeight="1" x14ac:dyDescent="0.2">
      <c r="A804" s="150"/>
    </row>
    <row r="805" spans="1:1" ht="12.75" customHeight="1" x14ac:dyDescent="0.2">
      <c r="A805" s="150"/>
    </row>
    <row r="806" spans="1:1" ht="12.75" customHeight="1" x14ac:dyDescent="0.2">
      <c r="A806" s="150"/>
    </row>
    <row r="807" spans="1:1" ht="12.75" customHeight="1" x14ac:dyDescent="0.2">
      <c r="A807" s="150"/>
    </row>
    <row r="808" spans="1:1" ht="12.75" customHeight="1" x14ac:dyDescent="0.2">
      <c r="A808" s="150"/>
    </row>
    <row r="809" spans="1:1" ht="12.75" customHeight="1" x14ac:dyDescent="0.2">
      <c r="A809" s="150"/>
    </row>
    <row r="810" spans="1:1" ht="12.75" customHeight="1" x14ac:dyDescent="0.2">
      <c r="A810" s="150"/>
    </row>
    <row r="811" spans="1:1" ht="12.75" customHeight="1" x14ac:dyDescent="0.2">
      <c r="A811" s="150"/>
    </row>
    <row r="812" spans="1:1" ht="12.75" customHeight="1" x14ac:dyDescent="0.2">
      <c r="A812" s="150"/>
    </row>
    <row r="813" spans="1:1" ht="12.75" customHeight="1" x14ac:dyDescent="0.2">
      <c r="A813" s="150"/>
    </row>
    <row r="814" spans="1:1" ht="12.75" customHeight="1" x14ac:dyDescent="0.2">
      <c r="A814" s="150"/>
    </row>
    <row r="815" spans="1:1" ht="12.75" customHeight="1" x14ac:dyDescent="0.2">
      <c r="A815" s="150"/>
    </row>
    <row r="816" spans="1:1" ht="12.75" customHeight="1" x14ac:dyDescent="0.2">
      <c r="A816" s="150"/>
    </row>
    <row r="817" spans="1:1" ht="12.75" customHeight="1" x14ac:dyDescent="0.2">
      <c r="A817" s="150"/>
    </row>
    <row r="818" spans="1:1" ht="12.75" customHeight="1" x14ac:dyDescent="0.2">
      <c r="A818" s="150"/>
    </row>
    <row r="819" spans="1:1" ht="12.75" customHeight="1" x14ac:dyDescent="0.2">
      <c r="A819" s="150"/>
    </row>
    <row r="820" spans="1:1" ht="12.75" customHeight="1" x14ac:dyDescent="0.2">
      <c r="A820" s="150"/>
    </row>
    <row r="821" spans="1:1" ht="12.75" customHeight="1" x14ac:dyDescent="0.2">
      <c r="A821" s="150"/>
    </row>
    <row r="822" spans="1:1" ht="12.75" customHeight="1" x14ac:dyDescent="0.2">
      <c r="A822" s="150"/>
    </row>
    <row r="823" spans="1:1" ht="12.75" customHeight="1" x14ac:dyDescent="0.2">
      <c r="A823" s="150"/>
    </row>
    <row r="824" spans="1:1" ht="12.75" customHeight="1" x14ac:dyDescent="0.2">
      <c r="A824" s="150"/>
    </row>
    <row r="825" spans="1:1" ht="12.75" customHeight="1" x14ac:dyDescent="0.2">
      <c r="A825" s="150"/>
    </row>
    <row r="826" spans="1:1" ht="12.75" customHeight="1" x14ac:dyDescent="0.2">
      <c r="A826" s="150"/>
    </row>
    <row r="827" spans="1:1" ht="12.75" customHeight="1" x14ac:dyDescent="0.2">
      <c r="A827" s="150"/>
    </row>
    <row r="828" spans="1:1" ht="12.75" customHeight="1" x14ac:dyDescent="0.2">
      <c r="A828" s="150"/>
    </row>
    <row r="829" spans="1:1" ht="12.75" customHeight="1" x14ac:dyDescent="0.2">
      <c r="A829" s="150"/>
    </row>
    <row r="830" spans="1:1" ht="12.75" customHeight="1" x14ac:dyDescent="0.2">
      <c r="A830" s="150"/>
    </row>
    <row r="831" spans="1:1" ht="12.75" customHeight="1" x14ac:dyDescent="0.2">
      <c r="A831" s="150"/>
    </row>
    <row r="832" spans="1:1" ht="12.75" customHeight="1" x14ac:dyDescent="0.2">
      <c r="A832" s="150"/>
    </row>
    <row r="833" spans="1:1" ht="12.75" customHeight="1" x14ac:dyDescent="0.2">
      <c r="A833" s="150"/>
    </row>
    <row r="834" spans="1:1" ht="12.75" customHeight="1" x14ac:dyDescent="0.2">
      <c r="A834" s="150"/>
    </row>
    <row r="835" spans="1:1" ht="12.75" customHeight="1" x14ac:dyDescent="0.2">
      <c r="A835" s="150"/>
    </row>
    <row r="836" spans="1:1" ht="12.75" customHeight="1" x14ac:dyDescent="0.2">
      <c r="A836" s="150"/>
    </row>
    <row r="837" spans="1:1" ht="12.75" customHeight="1" x14ac:dyDescent="0.2">
      <c r="A837" s="150"/>
    </row>
    <row r="838" spans="1:1" ht="12.75" customHeight="1" x14ac:dyDescent="0.2">
      <c r="A838" s="150"/>
    </row>
    <row r="839" spans="1:1" ht="12.75" customHeight="1" x14ac:dyDescent="0.2">
      <c r="A839" s="150"/>
    </row>
    <row r="840" spans="1:1" ht="12.75" customHeight="1" x14ac:dyDescent="0.2">
      <c r="A840" s="150"/>
    </row>
    <row r="841" spans="1:1" ht="12.75" customHeight="1" x14ac:dyDescent="0.2">
      <c r="A841" s="150"/>
    </row>
    <row r="842" spans="1:1" ht="12.75" customHeight="1" x14ac:dyDescent="0.2">
      <c r="A842" s="150"/>
    </row>
    <row r="843" spans="1:1" ht="12.75" customHeight="1" x14ac:dyDescent="0.2">
      <c r="A843" s="150"/>
    </row>
    <row r="844" spans="1:1" ht="12.75" customHeight="1" x14ac:dyDescent="0.2">
      <c r="A844" s="150"/>
    </row>
    <row r="845" spans="1:1" ht="12.75" customHeight="1" x14ac:dyDescent="0.2">
      <c r="A845" s="150"/>
    </row>
    <row r="846" spans="1:1" ht="12.75" customHeight="1" x14ac:dyDescent="0.2">
      <c r="A846" s="150"/>
    </row>
    <row r="847" spans="1:1" ht="12.75" customHeight="1" x14ac:dyDescent="0.2">
      <c r="A847" s="150"/>
    </row>
    <row r="848" spans="1:1" ht="12.75" customHeight="1" x14ac:dyDescent="0.2">
      <c r="A848" s="150"/>
    </row>
    <row r="849" spans="1:1" ht="12.75" customHeight="1" x14ac:dyDescent="0.2">
      <c r="A849" s="150"/>
    </row>
    <row r="850" spans="1:1" ht="12.75" customHeight="1" x14ac:dyDescent="0.2">
      <c r="A850" s="150"/>
    </row>
    <row r="851" spans="1:1" ht="12.75" customHeight="1" x14ac:dyDescent="0.2">
      <c r="A851" s="150"/>
    </row>
    <row r="852" spans="1:1" ht="12.75" customHeight="1" x14ac:dyDescent="0.2">
      <c r="A852" s="150"/>
    </row>
    <row r="853" spans="1:1" ht="12.75" customHeight="1" x14ac:dyDescent="0.2">
      <c r="A853" s="150"/>
    </row>
    <row r="854" spans="1:1" ht="12.75" customHeight="1" x14ac:dyDescent="0.2">
      <c r="A854" s="150"/>
    </row>
    <row r="855" spans="1:1" ht="12.75" customHeight="1" x14ac:dyDescent="0.2">
      <c r="A855" s="150"/>
    </row>
    <row r="856" spans="1:1" ht="12.75" customHeight="1" x14ac:dyDescent="0.2">
      <c r="A856" s="150"/>
    </row>
    <row r="857" spans="1:1" ht="12.75" customHeight="1" x14ac:dyDescent="0.2">
      <c r="A857" s="150"/>
    </row>
    <row r="858" spans="1:1" ht="12.75" customHeight="1" x14ac:dyDescent="0.2">
      <c r="A858" s="150"/>
    </row>
    <row r="859" spans="1:1" ht="12.75" customHeight="1" x14ac:dyDescent="0.2">
      <c r="A859" s="150"/>
    </row>
    <row r="860" spans="1:1" ht="12.75" customHeight="1" x14ac:dyDescent="0.2">
      <c r="A860" s="150"/>
    </row>
    <row r="861" spans="1:1" ht="12.75" customHeight="1" x14ac:dyDescent="0.2">
      <c r="A861" s="150"/>
    </row>
    <row r="862" spans="1:1" ht="12.75" customHeight="1" x14ac:dyDescent="0.2">
      <c r="A862" s="150"/>
    </row>
    <row r="863" spans="1:1" ht="12.75" customHeight="1" x14ac:dyDescent="0.2">
      <c r="A863" s="150"/>
    </row>
    <row r="864" spans="1:1" ht="12.75" customHeight="1" x14ac:dyDescent="0.2">
      <c r="A864" s="150"/>
    </row>
    <row r="865" spans="1:1" ht="12.75" customHeight="1" x14ac:dyDescent="0.2">
      <c r="A865" s="150"/>
    </row>
    <row r="866" spans="1:1" ht="12.75" customHeight="1" x14ac:dyDescent="0.2">
      <c r="A866" s="150"/>
    </row>
    <row r="867" spans="1:1" ht="12.75" customHeight="1" x14ac:dyDescent="0.2">
      <c r="A867" s="150"/>
    </row>
    <row r="868" spans="1:1" ht="12.75" customHeight="1" x14ac:dyDescent="0.2">
      <c r="A868" s="150"/>
    </row>
    <row r="869" spans="1:1" ht="12.75" customHeight="1" x14ac:dyDescent="0.2">
      <c r="A869" s="150"/>
    </row>
    <row r="870" spans="1:1" ht="12.75" customHeight="1" x14ac:dyDescent="0.2">
      <c r="A870" s="150"/>
    </row>
    <row r="871" spans="1:1" ht="12.75" customHeight="1" x14ac:dyDescent="0.2">
      <c r="A871" s="150"/>
    </row>
    <row r="872" spans="1:1" ht="12.75" customHeight="1" x14ac:dyDescent="0.2">
      <c r="A872" s="150"/>
    </row>
    <row r="873" spans="1:1" ht="12.75" customHeight="1" x14ac:dyDescent="0.2">
      <c r="A873" s="150"/>
    </row>
    <row r="874" spans="1:1" ht="12.75" customHeight="1" x14ac:dyDescent="0.2">
      <c r="A874" s="150"/>
    </row>
    <row r="875" spans="1:1" ht="12.75" customHeight="1" x14ac:dyDescent="0.2">
      <c r="A875" s="150"/>
    </row>
    <row r="876" spans="1:1" ht="12.75" customHeight="1" x14ac:dyDescent="0.2">
      <c r="A876" s="150"/>
    </row>
    <row r="877" spans="1:1" ht="12.75" customHeight="1" x14ac:dyDescent="0.2">
      <c r="A877" s="150"/>
    </row>
    <row r="878" spans="1:1" ht="12.75" customHeight="1" x14ac:dyDescent="0.2">
      <c r="A878" s="150"/>
    </row>
    <row r="879" spans="1:1" ht="12.75" customHeight="1" x14ac:dyDescent="0.2">
      <c r="A879" s="150"/>
    </row>
    <row r="880" spans="1:1" ht="12.75" customHeight="1" x14ac:dyDescent="0.2">
      <c r="A880" s="150"/>
    </row>
    <row r="881" spans="1:1" ht="12.75" customHeight="1" x14ac:dyDescent="0.2">
      <c r="A881" s="150"/>
    </row>
    <row r="882" spans="1:1" ht="12.75" customHeight="1" x14ac:dyDescent="0.2">
      <c r="A882" s="150"/>
    </row>
    <row r="883" spans="1:1" ht="12.75" customHeight="1" x14ac:dyDescent="0.2">
      <c r="A883" s="150"/>
    </row>
    <row r="884" spans="1:1" ht="12.75" customHeight="1" x14ac:dyDescent="0.2">
      <c r="A884" s="150"/>
    </row>
    <row r="885" spans="1:1" ht="12.75" customHeight="1" x14ac:dyDescent="0.2">
      <c r="A885" s="150"/>
    </row>
    <row r="886" spans="1:1" ht="12.75" customHeight="1" x14ac:dyDescent="0.2">
      <c r="A886" s="150"/>
    </row>
    <row r="887" spans="1:1" ht="12.75" customHeight="1" x14ac:dyDescent="0.2">
      <c r="A887" s="150"/>
    </row>
    <row r="888" spans="1:1" ht="12.75" customHeight="1" x14ac:dyDescent="0.2">
      <c r="A888" s="150"/>
    </row>
    <row r="889" spans="1:1" ht="12.75" customHeight="1" x14ac:dyDescent="0.2">
      <c r="A889" s="150"/>
    </row>
    <row r="890" spans="1:1" ht="12.75" customHeight="1" x14ac:dyDescent="0.2">
      <c r="A890" s="150"/>
    </row>
    <row r="891" spans="1:1" ht="12.75" customHeight="1" x14ac:dyDescent="0.2">
      <c r="A891" s="150"/>
    </row>
    <row r="892" spans="1:1" ht="12.75" customHeight="1" x14ac:dyDescent="0.2">
      <c r="A892" s="150"/>
    </row>
    <row r="893" spans="1:1" ht="12.75" customHeight="1" x14ac:dyDescent="0.2">
      <c r="A893" s="150"/>
    </row>
    <row r="894" spans="1:1" ht="12.75" customHeight="1" x14ac:dyDescent="0.2">
      <c r="A894" s="150"/>
    </row>
    <row r="895" spans="1:1" ht="12.75" customHeight="1" x14ac:dyDescent="0.2">
      <c r="A895" s="150"/>
    </row>
    <row r="896" spans="1:1" ht="12.75" customHeight="1" x14ac:dyDescent="0.2">
      <c r="A896" s="150"/>
    </row>
    <row r="897" spans="1:1" ht="12.75" customHeight="1" x14ac:dyDescent="0.2">
      <c r="A897" s="150"/>
    </row>
    <row r="898" spans="1:1" ht="12.75" customHeight="1" x14ac:dyDescent="0.2">
      <c r="A898" s="150"/>
    </row>
    <row r="899" spans="1:1" ht="12.75" customHeight="1" x14ac:dyDescent="0.2">
      <c r="A899" s="150"/>
    </row>
    <row r="900" spans="1:1" ht="12.75" customHeight="1" x14ac:dyDescent="0.2">
      <c r="A900" s="150"/>
    </row>
    <row r="901" spans="1:1" ht="12.75" customHeight="1" x14ac:dyDescent="0.2">
      <c r="A901" s="150"/>
    </row>
    <row r="902" spans="1:1" ht="12.75" customHeight="1" x14ac:dyDescent="0.2">
      <c r="A902" s="150"/>
    </row>
    <row r="903" spans="1:1" ht="12.75" customHeight="1" x14ac:dyDescent="0.2">
      <c r="A903" s="150"/>
    </row>
    <row r="904" spans="1:1" ht="12.75" customHeight="1" x14ac:dyDescent="0.2">
      <c r="A904" s="150"/>
    </row>
    <row r="905" spans="1:1" ht="12.75" customHeight="1" x14ac:dyDescent="0.2">
      <c r="A905" s="150"/>
    </row>
    <row r="906" spans="1:1" ht="12.75" customHeight="1" x14ac:dyDescent="0.2">
      <c r="A906" s="150"/>
    </row>
    <row r="907" spans="1:1" ht="12.75" customHeight="1" x14ac:dyDescent="0.2">
      <c r="A907" s="150"/>
    </row>
    <row r="908" spans="1:1" ht="12.75" customHeight="1" x14ac:dyDescent="0.2">
      <c r="A908" s="150"/>
    </row>
    <row r="909" spans="1:1" ht="12.75" customHeight="1" x14ac:dyDescent="0.2">
      <c r="A909" s="150"/>
    </row>
    <row r="910" spans="1:1" ht="12.75" customHeight="1" x14ac:dyDescent="0.2">
      <c r="A910" s="150"/>
    </row>
    <row r="911" spans="1:1" ht="12.75" customHeight="1" x14ac:dyDescent="0.2">
      <c r="A911" s="150"/>
    </row>
    <row r="912" spans="1:1" ht="12.75" customHeight="1" x14ac:dyDescent="0.2">
      <c r="A912" s="150"/>
    </row>
    <row r="913" spans="1:1" ht="12.75" customHeight="1" x14ac:dyDescent="0.2">
      <c r="A913" s="150"/>
    </row>
    <row r="914" spans="1:1" ht="12.75" customHeight="1" x14ac:dyDescent="0.2">
      <c r="A914" s="150"/>
    </row>
    <row r="915" spans="1:1" ht="12.75" customHeight="1" x14ac:dyDescent="0.2">
      <c r="A915" s="150"/>
    </row>
    <row r="916" spans="1:1" ht="12.75" customHeight="1" x14ac:dyDescent="0.2">
      <c r="A916" s="150"/>
    </row>
    <row r="917" spans="1:1" ht="12.75" customHeight="1" x14ac:dyDescent="0.2">
      <c r="A917" s="150"/>
    </row>
    <row r="918" spans="1:1" ht="12.75" customHeight="1" x14ac:dyDescent="0.2">
      <c r="A918" s="150"/>
    </row>
    <row r="919" spans="1:1" ht="12.75" customHeight="1" x14ac:dyDescent="0.2">
      <c r="A919" s="150"/>
    </row>
    <row r="920" spans="1:1" ht="12.75" customHeight="1" x14ac:dyDescent="0.2">
      <c r="A920" s="150"/>
    </row>
    <row r="921" spans="1:1" ht="12.75" customHeight="1" x14ac:dyDescent="0.2">
      <c r="A921" s="150"/>
    </row>
    <row r="922" spans="1:1" ht="12.75" customHeight="1" x14ac:dyDescent="0.2">
      <c r="A922" s="150"/>
    </row>
    <row r="923" spans="1:1" ht="12.75" customHeight="1" x14ac:dyDescent="0.2">
      <c r="A923" s="150"/>
    </row>
    <row r="924" spans="1:1" ht="12.75" customHeight="1" x14ac:dyDescent="0.2">
      <c r="A924" s="150"/>
    </row>
    <row r="925" spans="1:1" ht="12.75" customHeight="1" x14ac:dyDescent="0.2">
      <c r="A925" s="150"/>
    </row>
    <row r="926" spans="1:1" ht="12.75" customHeight="1" x14ac:dyDescent="0.2">
      <c r="A926" s="150"/>
    </row>
    <row r="927" spans="1:1" ht="12.75" customHeight="1" x14ac:dyDescent="0.2">
      <c r="A927" s="150"/>
    </row>
    <row r="928" spans="1:1" ht="12.75" customHeight="1" x14ac:dyDescent="0.2">
      <c r="A928" s="150"/>
    </row>
    <row r="929" spans="1:1" ht="12.75" customHeight="1" x14ac:dyDescent="0.2">
      <c r="A929" s="150"/>
    </row>
    <row r="930" spans="1:1" ht="12.75" customHeight="1" x14ac:dyDescent="0.2">
      <c r="A930" s="150"/>
    </row>
    <row r="931" spans="1:1" ht="12.75" customHeight="1" x14ac:dyDescent="0.2">
      <c r="A931" s="150"/>
    </row>
    <row r="932" spans="1:1" ht="12.75" customHeight="1" x14ac:dyDescent="0.2">
      <c r="A932" s="150"/>
    </row>
    <row r="933" spans="1:1" ht="12.75" customHeight="1" x14ac:dyDescent="0.2">
      <c r="A933" s="150"/>
    </row>
    <row r="934" spans="1:1" ht="12.75" customHeight="1" x14ac:dyDescent="0.2">
      <c r="A934" s="150"/>
    </row>
    <row r="935" spans="1:1" ht="12.75" customHeight="1" x14ac:dyDescent="0.2">
      <c r="A935" s="150"/>
    </row>
    <row r="936" spans="1:1" ht="12.75" customHeight="1" x14ac:dyDescent="0.2">
      <c r="A936" s="150"/>
    </row>
    <row r="937" spans="1:1" ht="12.75" customHeight="1" x14ac:dyDescent="0.2">
      <c r="A937" s="150"/>
    </row>
    <row r="938" spans="1:1" ht="12.75" customHeight="1" x14ac:dyDescent="0.2">
      <c r="A938" s="150"/>
    </row>
    <row r="939" spans="1:1" ht="12.75" customHeight="1" x14ac:dyDescent="0.2">
      <c r="A939" s="150"/>
    </row>
    <row r="940" spans="1:1" ht="12.75" customHeight="1" x14ac:dyDescent="0.2">
      <c r="A940" s="150"/>
    </row>
    <row r="941" spans="1:1" ht="12.75" customHeight="1" x14ac:dyDescent="0.2">
      <c r="A941" s="150"/>
    </row>
    <row r="942" spans="1:1" ht="12.75" customHeight="1" x14ac:dyDescent="0.2">
      <c r="A942" s="150"/>
    </row>
    <row r="943" spans="1:1" ht="12.75" customHeight="1" x14ac:dyDescent="0.2">
      <c r="A943" s="150"/>
    </row>
    <row r="944" spans="1:1" ht="12.75" customHeight="1" x14ac:dyDescent="0.2">
      <c r="A944" s="150"/>
    </row>
    <row r="945" spans="1:1" ht="12.75" customHeight="1" x14ac:dyDescent="0.2">
      <c r="A945" s="150"/>
    </row>
    <row r="946" spans="1:1" ht="12.75" customHeight="1" x14ac:dyDescent="0.2">
      <c r="A946" s="150"/>
    </row>
    <row r="947" spans="1:1" ht="12.75" customHeight="1" x14ac:dyDescent="0.2">
      <c r="A947" s="150"/>
    </row>
    <row r="948" spans="1:1" ht="12.75" customHeight="1" x14ac:dyDescent="0.2">
      <c r="A948" s="150"/>
    </row>
    <row r="949" spans="1:1" ht="12.75" customHeight="1" x14ac:dyDescent="0.2">
      <c r="A949" s="150"/>
    </row>
    <row r="950" spans="1:1" ht="12.75" customHeight="1" x14ac:dyDescent="0.2">
      <c r="A950" s="150"/>
    </row>
    <row r="951" spans="1:1" ht="12.75" customHeight="1" x14ac:dyDescent="0.2">
      <c r="A951" s="150"/>
    </row>
    <row r="952" spans="1:1" ht="12.75" customHeight="1" x14ac:dyDescent="0.2">
      <c r="A952" s="150"/>
    </row>
    <row r="953" spans="1:1" ht="12.75" customHeight="1" x14ac:dyDescent="0.2">
      <c r="A953" s="150"/>
    </row>
    <row r="954" spans="1:1" ht="12.75" customHeight="1" x14ac:dyDescent="0.2">
      <c r="A954" s="150"/>
    </row>
    <row r="955" spans="1:1" ht="12.75" customHeight="1" x14ac:dyDescent="0.2">
      <c r="A955" s="150"/>
    </row>
    <row r="956" spans="1:1" ht="12.75" customHeight="1" x14ac:dyDescent="0.2">
      <c r="A956" s="150"/>
    </row>
    <row r="957" spans="1:1" ht="12.75" customHeight="1" x14ac:dyDescent="0.2">
      <c r="A957" s="150"/>
    </row>
    <row r="958" spans="1:1" ht="12.75" customHeight="1" x14ac:dyDescent="0.2">
      <c r="A958" s="150"/>
    </row>
    <row r="959" spans="1:1" ht="12.75" customHeight="1" x14ac:dyDescent="0.2">
      <c r="A959" s="150"/>
    </row>
    <row r="960" spans="1:1" ht="12.75" customHeight="1" x14ac:dyDescent="0.2">
      <c r="A960" s="150"/>
    </row>
    <row r="961" spans="1:1" ht="12.75" customHeight="1" x14ac:dyDescent="0.2">
      <c r="A961" s="150"/>
    </row>
    <row r="962" spans="1:1" ht="12.75" customHeight="1" x14ac:dyDescent="0.2">
      <c r="A962" s="150"/>
    </row>
    <row r="963" spans="1:1" ht="12.75" customHeight="1" x14ac:dyDescent="0.2">
      <c r="A963" s="150"/>
    </row>
    <row r="964" spans="1:1" ht="12.75" customHeight="1" x14ac:dyDescent="0.2">
      <c r="A964" s="150"/>
    </row>
    <row r="965" spans="1:1" ht="12.75" customHeight="1" x14ac:dyDescent="0.2">
      <c r="A965" s="150"/>
    </row>
    <row r="966" spans="1:1" ht="12.75" customHeight="1" x14ac:dyDescent="0.2">
      <c r="A966" s="150"/>
    </row>
    <row r="967" spans="1:1" ht="12.75" customHeight="1" x14ac:dyDescent="0.2">
      <c r="A967" s="150"/>
    </row>
    <row r="968" spans="1:1" ht="12.75" customHeight="1" x14ac:dyDescent="0.2">
      <c r="A968" s="150"/>
    </row>
    <row r="969" spans="1:1" ht="12.75" customHeight="1" x14ac:dyDescent="0.2">
      <c r="A969" s="150"/>
    </row>
    <row r="970" spans="1:1" ht="12.75" customHeight="1" x14ac:dyDescent="0.2">
      <c r="A970" s="150"/>
    </row>
    <row r="971" spans="1:1" ht="12.75" customHeight="1" x14ac:dyDescent="0.2">
      <c r="A971" s="150"/>
    </row>
    <row r="972" spans="1:1" ht="12.75" customHeight="1" x14ac:dyDescent="0.2">
      <c r="A972" s="150"/>
    </row>
    <row r="973" spans="1:1" ht="12.75" customHeight="1" x14ac:dyDescent="0.2">
      <c r="A973" s="150"/>
    </row>
    <row r="974" spans="1:1" ht="12.75" customHeight="1" x14ac:dyDescent="0.2">
      <c r="A974" s="150"/>
    </row>
    <row r="975" spans="1:1" ht="12.75" customHeight="1" x14ac:dyDescent="0.2">
      <c r="A975" s="150"/>
    </row>
    <row r="976" spans="1:1" ht="12.75" customHeight="1" x14ac:dyDescent="0.2">
      <c r="A976" s="150"/>
    </row>
    <row r="977" spans="1:1" ht="12.75" customHeight="1" x14ac:dyDescent="0.2">
      <c r="A977" s="150"/>
    </row>
  </sheetData>
  <sheetProtection algorithmName="SHA-512" hashValue="fCNfJ/EjPfeW0IkfJlsYWt0vD7aDH+jA8wup/g8+EPL1mo2urlgx91FlSdEQjWQnaWKYa2if4+hbX90e716SBw==" saltValue="m8AjGSPtfla6kyoF1T5QQA==" spinCount="100000" sheet="1" objects="1" scenarios="1"/>
  <mergeCells count="5">
    <mergeCell ref="B9:C9"/>
    <mergeCell ref="A1:Q1"/>
    <mergeCell ref="A2:A10"/>
    <mergeCell ref="B2:C3"/>
    <mergeCell ref="B8:C8"/>
  </mergeCells>
  <pageMargins left="0.7" right="0.7" top="0.75" bottom="0.75"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
  <sheetViews>
    <sheetView zoomScale="130" zoomScaleNormal="130" workbookViewId="0">
      <selection activeCell="L1" sqref="L1"/>
    </sheetView>
  </sheetViews>
  <sheetFormatPr defaultColWidth="8.5703125" defaultRowHeight="15" x14ac:dyDescent="0.25"/>
  <cols>
    <col min="1" max="1" width="4.5703125" style="25" customWidth="1"/>
    <col min="2" max="2" width="25.5703125" style="22" customWidth="1"/>
    <col min="3" max="3" width="29" style="22" bestFit="1" customWidth="1"/>
    <col min="4" max="4" width="13.42578125" style="22" bestFit="1" customWidth="1"/>
    <col min="5" max="5" width="32.5703125" style="22" bestFit="1" customWidth="1"/>
    <col min="6" max="6" width="32.5703125" style="22" customWidth="1"/>
    <col min="7" max="7" width="16.5703125" style="22" bestFit="1" customWidth="1"/>
    <col min="8" max="8" width="16.5703125" style="25" customWidth="1"/>
    <col min="9" max="9" width="16.5703125" style="22" customWidth="1"/>
    <col min="10" max="10" width="16.5703125" style="25" customWidth="1"/>
    <col min="11" max="11" width="15.42578125" style="22" bestFit="1" customWidth="1"/>
    <col min="12" max="12" width="10.5703125" style="22" customWidth="1"/>
    <col min="13" max="13" width="14.42578125" style="22" bestFit="1" customWidth="1"/>
    <col min="14" max="14" width="12.5703125" style="22" bestFit="1" customWidth="1"/>
    <col min="15" max="15" width="24.42578125" customWidth="1"/>
    <col min="16" max="16" width="18.5703125" style="22" customWidth="1"/>
    <col min="17" max="16384" width="8.5703125" style="22"/>
  </cols>
  <sheetData>
    <row r="1" spans="1:15" x14ac:dyDescent="0.25">
      <c r="A1" s="174" t="s">
        <v>187</v>
      </c>
      <c r="B1" s="175" t="s">
        <v>188</v>
      </c>
      <c r="C1" s="175" t="s">
        <v>189</v>
      </c>
      <c r="D1" s="175" t="s">
        <v>190</v>
      </c>
      <c r="E1" s="175" t="s">
        <v>191</v>
      </c>
      <c r="F1" s="175" t="s">
        <v>192</v>
      </c>
      <c r="G1" s="175" t="s">
        <v>193</v>
      </c>
      <c r="H1" s="176" t="s">
        <v>194</v>
      </c>
      <c r="I1" s="176" t="s">
        <v>195</v>
      </c>
      <c r="J1" s="176" t="s">
        <v>196</v>
      </c>
      <c r="K1" s="175" t="s">
        <v>11</v>
      </c>
      <c r="L1" s="175" t="s">
        <v>12</v>
      </c>
      <c r="M1" s="175" t="s">
        <v>13</v>
      </c>
      <c r="N1" s="175" t="s">
        <v>14</v>
      </c>
      <c r="O1" s="175" t="s">
        <v>197</v>
      </c>
    </row>
    <row r="2" spans="1:15" ht="75" customHeight="1" x14ac:dyDescent="0.25">
      <c r="A2" s="31" t="s">
        <v>198</v>
      </c>
      <c r="B2" s="24" t="s">
        <v>199</v>
      </c>
      <c r="C2" s="24" t="str">
        <f>Tabulka5[[#This Row],[ID]]&amp;": "&amp;Tabulka4[[#This Row],[Typové primární aktivum]]</f>
        <v>S1: Služba certifikace senzorů</v>
      </c>
      <c r="D2" s="24" t="s">
        <v>200</v>
      </c>
      <c r="E2" s="24" t="s">
        <v>201</v>
      </c>
      <c r="F2" s="24" t="s">
        <v>202</v>
      </c>
      <c r="G2" s="24" t="s">
        <v>203</v>
      </c>
      <c r="H2" s="240" t="s">
        <v>204</v>
      </c>
      <c r="I2" s="24" t="s">
        <v>205</v>
      </c>
      <c r="J2" s="142" t="s">
        <v>204</v>
      </c>
      <c r="K2" s="67">
        <f>'S1'!E5</f>
        <v>3</v>
      </c>
      <c r="L2" s="67">
        <f>'S1'!E6</f>
        <v>4</v>
      </c>
      <c r="M2" s="67">
        <f>'S1'!E7</f>
        <v>3</v>
      </c>
      <c r="N2" s="67">
        <f>'S1'!E8</f>
        <v>3</v>
      </c>
      <c r="O2" s="24"/>
    </row>
    <row r="3" spans="1:15" s="23" customFormat="1" ht="46.5" customHeight="1" x14ac:dyDescent="0.25">
      <c r="A3" s="31" t="s">
        <v>206</v>
      </c>
      <c r="B3" s="24" t="s">
        <v>207</v>
      </c>
      <c r="C3" s="24" t="str">
        <f>Tabulka5[[#This Row],[ID]]&amp;": "&amp;Tabulka4[[#This Row],[Typové primární aktivum]]</f>
        <v>P1: Seznam certifikovaných senzorů</v>
      </c>
      <c r="D3" s="24" t="s">
        <v>208</v>
      </c>
      <c r="E3" s="24" t="s">
        <v>209</v>
      </c>
      <c r="F3" s="24" t="s">
        <v>202</v>
      </c>
      <c r="G3" s="24" t="s">
        <v>210</v>
      </c>
      <c r="H3" s="177" t="s">
        <v>211</v>
      </c>
      <c r="I3" s="24" t="s">
        <v>205</v>
      </c>
      <c r="J3" s="142" t="s">
        <v>204</v>
      </c>
      <c r="K3" s="67">
        <f>'P1'!E5</f>
        <v>2</v>
      </c>
      <c r="L3" s="67">
        <f>'P1'!E6</f>
        <v>1</v>
      </c>
      <c r="M3" s="67">
        <f>'P1'!E7</f>
        <v>1</v>
      </c>
      <c r="N3" s="67">
        <f>'P1'!E8</f>
        <v>3</v>
      </c>
      <c r="O3" s="24"/>
    </row>
    <row r="4" spans="1:15" ht="74.25" customHeight="1" x14ac:dyDescent="0.25">
      <c r="A4" s="31" t="s">
        <v>212</v>
      </c>
      <c r="B4" s="24" t="s">
        <v>213</v>
      </c>
      <c r="C4" s="24" t="str">
        <f>Tabulka5[[#This Row],[ID]]&amp;": "&amp;Tabulka4[[#This Row],[Typové primární aktivum]]</f>
        <v>P2: Rozhodnutí</v>
      </c>
      <c r="D4" s="24" t="s">
        <v>208</v>
      </c>
      <c r="E4" s="24" t="s">
        <v>214</v>
      </c>
      <c r="F4" s="24" t="s">
        <v>202</v>
      </c>
      <c r="G4" s="24" t="s">
        <v>203</v>
      </c>
      <c r="H4" s="177" t="s">
        <v>204</v>
      </c>
      <c r="I4" s="24" t="s">
        <v>215</v>
      </c>
      <c r="J4" s="142" t="s">
        <v>204</v>
      </c>
      <c r="K4" s="67">
        <f>'P2'!E5</f>
        <v>2</v>
      </c>
      <c r="L4" s="67">
        <f>'P2'!E6</f>
        <v>3</v>
      </c>
      <c r="M4" s="67">
        <f>'P2'!E7</f>
        <v>3</v>
      </c>
      <c r="N4" s="67">
        <f>'P2'!E8</f>
        <v>3</v>
      </c>
      <c r="O4" s="24"/>
    </row>
    <row r="5" spans="1:15" s="23" customFormat="1" ht="78" customHeight="1" x14ac:dyDescent="0.25">
      <c r="A5" s="31" t="s">
        <v>216</v>
      </c>
      <c r="B5" s="24" t="s">
        <v>217</v>
      </c>
      <c r="C5" s="24" t="str">
        <f>Tabulka5[[#This Row],[ID]]&amp;": "&amp;Tabulka4[[#This Row],[Typové primární aktivum]]</f>
        <v>P3: Žádosti, technická dokumentace</v>
      </c>
      <c r="D5" s="24" t="s">
        <v>208</v>
      </c>
      <c r="E5" s="24" t="s">
        <v>218</v>
      </c>
      <c r="F5" s="24" t="s">
        <v>202</v>
      </c>
      <c r="G5" s="24" t="s">
        <v>203</v>
      </c>
      <c r="H5" s="177" t="s">
        <v>204</v>
      </c>
      <c r="I5" s="24" t="s">
        <v>205</v>
      </c>
      <c r="J5" s="142" t="s">
        <v>204</v>
      </c>
      <c r="K5" s="67">
        <f>'P3'!E5</f>
        <v>3</v>
      </c>
      <c r="L5" s="67">
        <f>'P3'!E6</f>
        <v>3</v>
      </c>
      <c r="M5" s="67">
        <f>'P3'!E7</f>
        <v>3</v>
      </c>
      <c r="N5" s="67">
        <f>'P3'!E8</f>
        <v>3</v>
      </c>
      <c r="O5" s="24"/>
    </row>
    <row r="6" spans="1:15" ht="74.25" customHeight="1" x14ac:dyDescent="0.25">
      <c r="A6" s="31" t="s">
        <v>219</v>
      </c>
      <c r="B6" s="96" t="s">
        <v>220</v>
      </c>
      <c r="C6" s="96" t="str">
        <f>Tabulka5[[#This Row],[ID]]&amp;": "&amp;Tabulka4[[#This Row],[Typové primární aktivum]]</f>
        <v>P4: Informace o průběhu certifikace</v>
      </c>
      <c r="D6" s="96" t="s">
        <v>208</v>
      </c>
      <c r="E6" s="96" t="s">
        <v>221</v>
      </c>
      <c r="F6" s="96" t="s">
        <v>202</v>
      </c>
      <c r="G6" s="96" t="s">
        <v>203</v>
      </c>
      <c r="H6" s="145" t="s">
        <v>204</v>
      </c>
      <c r="I6" s="96" t="s">
        <v>215</v>
      </c>
      <c r="J6" s="143" t="s">
        <v>204</v>
      </c>
      <c r="K6" s="97">
        <f>'P4'!E5</f>
        <v>3</v>
      </c>
      <c r="L6" s="97">
        <f>'P4'!E6</f>
        <v>4</v>
      </c>
      <c r="M6" s="97">
        <f>'P4'!E7</f>
        <v>3</v>
      </c>
      <c r="N6" s="97">
        <f>'P4'!E8</f>
        <v>3</v>
      </c>
      <c r="O6" s="96"/>
    </row>
    <row r="7" spans="1:15" ht="76.5" x14ac:dyDescent="0.25">
      <c r="A7" s="31" t="s">
        <v>222</v>
      </c>
      <c r="B7" s="120" t="s">
        <v>223</v>
      </c>
      <c r="C7" s="96" t="str">
        <f>Tabulka5[[#This Row],[ID]]&amp;": "&amp;Tabulka4[[#This Row],[Typové primární aktivum]]</f>
        <v>S2: Provoz dětské skupiny</v>
      </c>
      <c r="D7" s="121" t="s">
        <v>200</v>
      </c>
      <c r="E7" s="121" t="s">
        <v>224</v>
      </c>
      <c r="F7" s="96" t="s">
        <v>225</v>
      </c>
      <c r="G7" s="121" t="s">
        <v>226</v>
      </c>
      <c r="H7" s="145" t="s">
        <v>204</v>
      </c>
      <c r="I7" s="96" t="s">
        <v>227</v>
      </c>
      <c r="J7" s="144" t="s">
        <v>211</v>
      </c>
      <c r="K7" s="122">
        <v>3</v>
      </c>
      <c r="L7" s="122">
        <v>2</v>
      </c>
      <c r="M7" s="122">
        <v>2</v>
      </c>
      <c r="N7" s="122">
        <v>1</v>
      </c>
      <c r="O7" s="123"/>
    </row>
    <row r="8" spans="1:15" x14ac:dyDescent="0.25">
      <c r="A8" s="25" t="s">
        <v>228</v>
      </c>
      <c r="B8" s="140" t="s">
        <v>228</v>
      </c>
      <c r="C8" s="96" t="s">
        <v>228</v>
      </c>
      <c r="D8" s="96" t="s">
        <v>228</v>
      </c>
      <c r="E8" s="96" t="s">
        <v>228</v>
      </c>
      <c r="F8" s="96" t="s">
        <v>228</v>
      </c>
      <c r="G8" s="96" t="s">
        <v>228</v>
      </c>
      <c r="H8" s="145" t="s">
        <v>228</v>
      </c>
      <c r="I8" s="96" t="s">
        <v>228</v>
      </c>
      <c r="J8" s="145" t="s">
        <v>228</v>
      </c>
      <c r="K8" s="97" t="s">
        <v>228</v>
      </c>
      <c r="L8" s="97" t="s">
        <v>228</v>
      </c>
      <c r="M8" s="97" t="s">
        <v>228</v>
      </c>
      <c r="N8" s="97" t="s">
        <v>228</v>
      </c>
      <c r="O8" s="141" t="s">
        <v>228</v>
      </c>
    </row>
    <row r="9" spans="1:15" x14ac:dyDescent="0.25">
      <c r="B9" s="98"/>
      <c r="C9" s="98"/>
      <c r="D9" s="98"/>
      <c r="E9" s="98"/>
      <c r="F9" s="98"/>
      <c r="G9" s="98"/>
      <c r="H9" s="146"/>
      <c r="I9" s="98"/>
      <c r="J9" s="146"/>
      <c r="K9" s="99"/>
      <c r="L9" s="99"/>
      <c r="M9" s="99"/>
      <c r="N9" s="99"/>
      <c r="O9" s="98"/>
    </row>
    <row r="10" spans="1:15" x14ac:dyDescent="0.25">
      <c r="B10" s="98"/>
      <c r="C10" s="98"/>
      <c r="D10" s="98"/>
      <c r="E10" s="98"/>
      <c r="F10" s="98"/>
      <c r="G10" s="98"/>
      <c r="H10" s="146"/>
      <c r="I10" s="98"/>
      <c r="J10" s="146"/>
      <c r="K10" s="99"/>
      <c r="L10" s="99"/>
      <c r="M10" s="99"/>
      <c r="N10" s="99"/>
      <c r="O10" s="98"/>
    </row>
    <row r="11" spans="1:15" x14ac:dyDescent="0.25">
      <c r="B11" s="98"/>
      <c r="C11" s="98"/>
      <c r="D11" s="98"/>
      <c r="E11" s="98"/>
      <c r="F11" s="98"/>
      <c r="G11" s="98"/>
      <c r="H11" s="146"/>
      <c r="I11" s="98"/>
      <c r="J11" s="146"/>
      <c r="K11" s="99"/>
      <c r="L11" s="99"/>
      <c r="M11" s="99"/>
      <c r="N11" s="99"/>
      <c r="O11" s="98"/>
    </row>
  </sheetData>
  <sheetProtection algorithmName="SHA-512" hashValue="tFjZuNDe0WcB7HjYWR254mL+omDQ2YgQq2IVBUO53JTkmLL8VW3mqod1VwbC+cLgCWFRJ2dUiCcbAiScIfdmDw==" saltValue="4HY63sXMlntKjTbTb37PaA==" spinCount="100000" sheet="1" objects="1" scenarios="1"/>
  <phoneticPr fontId="33" type="noConversion"/>
  <conditionalFormatting sqref="H2:I8">
    <cfRule type="cellIs" dxfId="127" priority="1" operator="equal">
      <formula>"ano"</formula>
    </cfRule>
  </conditionalFormatting>
  <conditionalFormatting sqref="K2:N8">
    <cfRule type="cellIs" dxfId="126" priority="2" operator="equal">
      <formula>4</formula>
    </cfRule>
    <cfRule type="cellIs" dxfId="125" priority="3" operator="equal">
      <formula>3</formula>
    </cfRule>
    <cfRule type="cellIs" dxfId="124" priority="4" operator="equal">
      <formula>2</formula>
    </cfRule>
    <cfRule type="cellIs" dxfId="123" priority="5" operator="equal">
      <formula>1</formula>
    </cfRule>
  </conditionalFormatting>
  <dataValidations count="2">
    <dataValidation type="list" allowBlank="1" showInputMessage="1" showErrorMessage="1" sqref="D2:D6" xr:uid="{8890D11E-C5EC-4D62-9B24-D56E9F917793}">
      <formula1>"informace, služba"</formula1>
    </dataValidation>
    <dataValidation type="list" allowBlank="1" showInputMessage="1" showErrorMessage="1" sqref="H2:H6" xr:uid="{BDE57419-F469-45D2-AAD1-D5C57CF1A915}">
      <formula1>"ano, ne"</formula1>
    </dataValidation>
  </dataValidations>
  <pageMargins left="0.7" right="0.7" top="0.78740157499999996" bottom="0.78740157499999996"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ignoredErrors>
    <ignoredError sqref="K3:K5 L3:L5 K6:L6" calculatedColumn="1"/>
  </ignoredError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EE0A0-A3F5-4D3D-A9ED-5A17C03FA62E}">
  <dimension ref="A1:H7"/>
  <sheetViews>
    <sheetView workbookViewId="0">
      <selection activeCell="D19" sqref="D19"/>
    </sheetView>
  </sheetViews>
  <sheetFormatPr defaultRowHeight="15" x14ac:dyDescent="0.25"/>
  <cols>
    <col min="1" max="1" width="7.5703125" customWidth="1"/>
    <col min="2" max="2" width="27.5703125" bestFit="1" customWidth="1"/>
    <col min="3" max="7" width="14.5703125" customWidth="1"/>
    <col min="8" max="8" width="40.5703125" customWidth="1"/>
  </cols>
  <sheetData>
    <row r="1" spans="1:8" x14ac:dyDescent="0.25">
      <c r="A1" s="278" t="s">
        <v>229</v>
      </c>
      <c r="B1" s="278"/>
      <c r="C1" s="178" t="s">
        <v>198</v>
      </c>
      <c r="D1" s="178" t="s">
        <v>206</v>
      </c>
      <c r="E1" s="178" t="s">
        <v>212</v>
      </c>
      <c r="F1" s="178" t="s">
        <v>216</v>
      </c>
      <c r="G1" s="178" t="s">
        <v>219</v>
      </c>
      <c r="H1" s="278" t="s">
        <v>230</v>
      </c>
    </row>
    <row r="2" spans="1:8" ht="45" x14ac:dyDescent="0.25">
      <c r="A2" s="278"/>
      <c r="B2" s="278"/>
      <c r="C2" s="178" t="str">
        <f>'Katalog primárních aktiv'!B2</f>
        <v>Služba certifikace senzorů</v>
      </c>
      <c r="D2" s="178" t="str">
        <f>'Katalog primárních aktiv'!B3</f>
        <v>Seznam certifikovaných senzorů</v>
      </c>
      <c r="E2" s="178" t="str">
        <f>'Katalog primárních aktiv'!B4</f>
        <v>Rozhodnutí</v>
      </c>
      <c r="F2" s="178" t="str">
        <f>'Katalog primárních aktiv'!B5</f>
        <v>Žádosti, technická dokumentace</v>
      </c>
      <c r="G2" s="178" t="str">
        <f>'Katalog primárních aktiv'!B6</f>
        <v>Informace o průběhu certifikace</v>
      </c>
      <c r="H2" s="278"/>
    </row>
    <row r="3" spans="1:8" ht="75" x14ac:dyDescent="0.25">
      <c r="A3" s="179" t="s">
        <v>198</v>
      </c>
      <c r="B3" s="179" t="str">
        <f>'Katalog primárních aktiv'!B2</f>
        <v>Služba certifikace senzorů</v>
      </c>
      <c r="C3" s="178"/>
      <c r="D3" s="40" t="s">
        <v>231</v>
      </c>
      <c r="E3" s="40" t="s">
        <v>231</v>
      </c>
      <c r="F3" s="40" t="s">
        <v>231</v>
      </c>
      <c r="G3" s="40" t="s">
        <v>231</v>
      </c>
      <c r="H3" s="43" t="s">
        <v>232</v>
      </c>
    </row>
    <row r="4" spans="1:8" ht="28.5" customHeight="1" x14ac:dyDescent="0.25">
      <c r="A4" s="179" t="s">
        <v>206</v>
      </c>
      <c r="B4" s="179" t="str">
        <f>'Katalog primárních aktiv'!B3</f>
        <v>Seznam certifikovaných senzorů</v>
      </c>
      <c r="C4" s="40" t="s">
        <v>231</v>
      </c>
      <c r="D4" s="178"/>
      <c r="E4" s="40"/>
      <c r="F4" s="40"/>
      <c r="G4" s="40"/>
      <c r="H4" s="43"/>
    </row>
    <row r="5" spans="1:8" ht="25.5" customHeight="1" x14ac:dyDescent="0.25">
      <c r="A5" s="179" t="s">
        <v>212</v>
      </c>
      <c r="B5" s="179" t="str">
        <f>'Katalog primárních aktiv'!B4</f>
        <v>Rozhodnutí</v>
      </c>
      <c r="C5" s="40" t="s">
        <v>231</v>
      </c>
      <c r="D5" s="40"/>
      <c r="E5" s="178"/>
      <c r="F5" s="40"/>
      <c r="G5" s="40"/>
      <c r="H5" s="43"/>
    </row>
    <row r="6" spans="1:8" ht="28.5" customHeight="1" x14ac:dyDescent="0.25">
      <c r="A6" s="179" t="s">
        <v>216</v>
      </c>
      <c r="B6" s="179" t="str">
        <f>'Katalog primárních aktiv'!B5</f>
        <v>Žádosti, technická dokumentace</v>
      </c>
      <c r="C6" s="40" t="s">
        <v>231</v>
      </c>
      <c r="D6" s="40"/>
      <c r="E6" s="40"/>
      <c r="F6" s="178"/>
      <c r="G6" s="40"/>
      <c r="H6" s="43"/>
    </row>
    <row r="7" spans="1:8" ht="30.75" customHeight="1" x14ac:dyDescent="0.25">
      <c r="A7" s="179" t="s">
        <v>219</v>
      </c>
      <c r="B7" s="179" t="str">
        <f>'Katalog primárních aktiv'!B6</f>
        <v>Informace o průběhu certifikace</v>
      </c>
      <c r="C7" s="40" t="s">
        <v>231</v>
      </c>
      <c r="D7" s="40"/>
      <c r="E7" s="40"/>
      <c r="F7" s="40"/>
      <c r="G7" s="178"/>
      <c r="H7" s="43"/>
    </row>
  </sheetData>
  <sheetProtection algorithmName="SHA-512" hashValue="HgjXY9p7ESoidP7fS9UjOBPUiayif7yuSAFcali8ZfMHqDN7+mb0vE5uFaIhjo1SUr16EZLur2cOVrE1/LQr9A==" saltValue="pBmBqYrAAu6ofnVmtFLbgQ==" spinCount="100000" sheet="1" objects="1" scenarios="1"/>
  <mergeCells count="2">
    <mergeCell ref="H1:H2"/>
    <mergeCell ref="A1:B2"/>
  </mergeCells>
  <phoneticPr fontId="33" type="noConversion"/>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6"/>
  <sheetViews>
    <sheetView zoomScaleNormal="100" workbookViewId="0">
      <selection activeCell="B4" sqref="B4:J4"/>
    </sheetView>
  </sheetViews>
  <sheetFormatPr defaultColWidth="27.42578125" defaultRowHeight="12.75" x14ac:dyDescent="0.25"/>
  <cols>
    <col min="1" max="1" width="37.42578125" style="16" customWidth="1"/>
    <col min="2" max="24" width="4.5703125" style="16" customWidth="1"/>
    <col min="25" max="25" width="2.42578125" style="16" customWidth="1"/>
    <col min="26" max="26" width="6.42578125" style="16" customWidth="1"/>
    <col min="27" max="27" width="10.5703125" style="16" customWidth="1"/>
    <col min="28" max="16384" width="27.42578125" style="16"/>
  </cols>
  <sheetData>
    <row r="1" spans="1:27" ht="20.100000000000001" customHeight="1" x14ac:dyDescent="0.25">
      <c r="A1" s="180" t="s">
        <v>233</v>
      </c>
      <c r="B1" s="288" t="str">
        <f>'Katalog primárních aktiv'!B2</f>
        <v>Služba certifikace senzorů</v>
      </c>
      <c r="C1" s="288"/>
      <c r="D1" s="288"/>
      <c r="E1" s="288"/>
      <c r="F1" s="288"/>
      <c r="G1" s="288"/>
      <c r="H1" s="288"/>
      <c r="I1" s="288"/>
      <c r="J1" s="288"/>
      <c r="K1" s="288"/>
      <c r="L1" s="288"/>
      <c r="M1" s="288"/>
      <c r="N1" s="288"/>
      <c r="O1" s="288"/>
      <c r="P1" s="288"/>
      <c r="Q1" s="288"/>
      <c r="R1" s="288"/>
      <c r="S1" s="288"/>
      <c r="T1" s="288"/>
      <c r="U1" s="288"/>
      <c r="V1" s="288"/>
      <c r="W1" s="288"/>
      <c r="X1" s="288"/>
    </row>
    <row r="2" spans="1:27" ht="20.100000000000001" customHeight="1" x14ac:dyDescent="0.25">
      <c r="A2" s="180" t="s">
        <v>234</v>
      </c>
      <c r="B2" s="293" t="str">
        <f>'Katalog primárních aktiv'!F2</f>
        <v>náměstek sekce certifikací (Martin Novotný)</v>
      </c>
      <c r="C2" s="294"/>
      <c r="D2" s="294"/>
      <c r="E2" s="294"/>
      <c r="F2" s="294"/>
      <c r="G2" s="294"/>
      <c r="H2" s="294"/>
      <c r="I2" s="294"/>
      <c r="J2" s="294"/>
      <c r="K2" s="294"/>
      <c r="L2" s="294"/>
      <c r="M2" s="294"/>
      <c r="N2" s="294"/>
      <c r="O2" s="294"/>
      <c r="P2" s="294"/>
      <c r="Q2" s="294"/>
      <c r="R2" s="294"/>
      <c r="S2" s="294"/>
      <c r="T2" s="294"/>
      <c r="U2" s="294"/>
      <c r="V2" s="294"/>
      <c r="W2" s="294"/>
      <c r="X2" s="295"/>
    </row>
    <row r="3" spans="1:27" ht="20.100000000000001" customHeight="1" x14ac:dyDescent="0.25">
      <c r="A3" s="180" t="s">
        <v>235</v>
      </c>
      <c r="B3" s="288" t="str">
        <f>'Katalog primárních aktiv'!G2</f>
        <v>ředitel odboru certifikací 1 (Jan Novák), ředitelka odboru certifikací 2 (Tereza Černá)</v>
      </c>
      <c r="C3" s="288"/>
      <c r="D3" s="288"/>
      <c r="E3" s="288"/>
      <c r="F3" s="288"/>
      <c r="G3" s="288"/>
      <c r="H3" s="288"/>
      <c r="I3" s="288"/>
      <c r="J3" s="288"/>
      <c r="K3" s="288"/>
      <c r="L3" s="288"/>
      <c r="M3" s="288"/>
      <c r="N3" s="288"/>
      <c r="O3" s="288"/>
      <c r="P3" s="288"/>
      <c r="Q3" s="288"/>
      <c r="R3" s="288"/>
      <c r="S3" s="288"/>
      <c r="T3" s="288"/>
      <c r="U3" s="288"/>
      <c r="V3" s="288"/>
      <c r="W3" s="288"/>
      <c r="X3" s="288"/>
    </row>
    <row r="4" spans="1:27" ht="20.100000000000001" customHeight="1" x14ac:dyDescent="0.25">
      <c r="A4" s="180" t="s">
        <v>236</v>
      </c>
      <c r="B4" s="289">
        <v>46055</v>
      </c>
      <c r="C4" s="289"/>
      <c r="D4" s="289"/>
      <c r="E4" s="289"/>
      <c r="F4" s="289"/>
      <c r="G4" s="289"/>
      <c r="H4" s="289"/>
      <c r="I4" s="289"/>
      <c r="J4" s="289"/>
      <c r="K4" s="33"/>
    </row>
    <row r="5" spans="1:27" ht="20.100000000000001" customHeight="1" x14ac:dyDescent="0.25">
      <c r="A5" s="279" t="s">
        <v>237</v>
      </c>
      <c r="B5" s="181" t="s">
        <v>11</v>
      </c>
      <c r="C5" s="182"/>
      <c r="D5" s="183"/>
      <c r="E5" s="188">
        <v>3</v>
      </c>
      <c r="F5" s="33"/>
      <c r="G5" s="33"/>
      <c r="H5" s="33"/>
      <c r="I5" s="33"/>
      <c r="J5" s="33"/>
      <c r="K5" s="33"/>
    </row>
    <row r="6" spans="1:27" ht="20.100000000000001" customHeight="1" x14ac:dyDescent="0.25">
      <c r="A6" s="280"/>
      <c r="B6" s="282" t="s">
        <v>12</v>
      </c>
      <c r="C6" s="283"/>
      <c r="D6" s="284"/>
      <c r="E6" s="32">
        <f>MAX(S12:S25)</f>
        <v>4</v>
      </c>
      <c r="F6" s="33"/>
      <c r="G6" s="33"/>
      <c r="H6" s="33"/>
      <c r="I6" s="33"/>
      <c r="J6" s="33"/>
      <c r="K6" s="33"/>
    </row>
    <row r="7" spans="1:27" ht="20.100000000000001" customHeight="1" x14ac:dyDescent="0.25">
      <c r="A7" s="280"/>
      <c r="B7" s="282" t="s">
        <v>13</v>
      </c>
      <c r="C7" s="283"/>
      <c r="D7" s="284"/>
      <c r="E7" s="32">
        <f>MAX(V12:V25)</f>
        <v>3</v>
      </c>
      <c r="F7" s="33"/>
      <c r="G7" s="33"/>
      <c r="H7" s="33"/>
      <c r="I7" s="33"/>
      <c r="J7" s="33"/>
      <c r="K7" s="33"/>
    </row>
    <row r="8" spans="1:27" ht="20.100000000000001" customHeight="1" x14ac:dyDescent="0.25">
      <c r="A8" s="281"/>
      <c r="B8" s="282" t="s">
        <v>14</v>
      </c>
      <c r="C8" s="283"/>
      <c r="D8" s="284"/>
      <c r="E8" s="32">
        <f>MAX(W12:X25)</f>
        <v>3</v>
      </c>
      <c r="F8" s="33"/>
      <c r="G8" s="33"/>
      <c r="H8" s="33"/>
      <c r="I8" s="33"/>
      <c r="J8" s="33"/>
      <c r="K8" s="33"/>
    </row>
    <row r="9" spans="1:27" ht="9.75" customHeight="1" x14ac:dyDescent="0.25">
      <c r="A9" s="34"/>
    </row>
    <row r="10" spans="1:27" ht="20.100000000000001" customHeight="1" x14ac:dyDescent="0.25">
      <c r="A10" s="21"/>
      <c r="B10" s="251" t="s">
        <v>11</v>
      </c>
      <c r="C10" s="251"/>
      <c r="D10" s="251"/>
      <c r="E10" s="251"/>
      <c r="F10" s="251"/>
      <c r="G10" s="251"/>
      <c r="H10" s="251"/>
      <c r="I10" s="251"/>
      <c r="J10" s="251"/>
      <c r="K10" s="290" t="s">
        <v>12</v>
      </c>
      <c r="L10" s="291"/>
      <c r="M10" s="291"/>
      <c r="N10" s="291"/>
      <c r="O10" s="291"/>
      <c r="P10" s="291"/>
      <c r="Q10" s="291"/>
      <c r="R10" s="291"/>
      <c r="S10" s="292"/>
      <c r="T10" s="263" t="s">
        <v>13</v>
      </c>
      <c r="U10" s="263"/>
      <c r="V10" s="263"/>
      <c r="W10" s="262" t="s">
        <v>14</v>
      </c>
      <c r="X10" s="262"/>
      <c r="Y10" s="35"/>
    </row>
    <row r="11" spans="1:27" ht="139.5" x14ac:dyDescent="0.25">
      <c r="A11" s="184" t="s">
        <v>238</v>
      </c>
      <c r="B11" s="185" t="s">
        <v>18</v>
      </c>
      <c r="C11" s="185" t="s">
        <v>239</v>
      </c>
      <c r="D11" s="185" t="s">
        <v>20</v>
      </c>
      <c r="E11" s="185" t="s">
        <v>21</v>
      </c>
      <c r="F11" s="185" t="s">
        <v>22</v>
      </c>
      <c r="G11" s="185" t="s">
        <v>23</v>
      </c>
      <c r="H11" s="185" t="s">
        <v>24</v>
      </c>
      <c r="I11" s="185" t="s">
        <v>25</v>
      </c>
      <c r="J11" s="185" t="s">
        <v>26</v>
      </c>
      <c r="K11" s="186" t="s">
        <v>27</v>
      </c>
      <c r="L11" s="186" t="s">
        <v>28</v>
      </c>
      <c r="M11" s="186" t="s">
        <v>29</v>
      </c>
      <c r="N11" s="186" t="s">
        <v>30</v>
      </c>
      <c r="O11" s="187" t="s">
        <v>31</v>
      </c>
      <c r="P11" s="187" t="s">
        <v>32</v>
      </c>
      <c r="Q11" s="187" t="s">
        <v>33</v>
      </c>
      <c r="R11" s="187" t="s">
        <v>34</v>
      </c>
      <c r="S11" s="186" t="s">
        <v>35</v>
      </c>
      <c r="T11" s="185" t="s">
        <v>36</v>
      </c>
      <c r="U11" s="185" t="s">
        <v>37</v>
      </c>
      <c r="V11" s="185" t="s">
        <v>38</v>
      </c>
      <c r="W11" s="186" t="s">
        <v>39</v>
      </c>
      <c r="X11" s="186" t="s">
        <v>40</v>
      </c>
      <c r="Y11" s="35"/>
    </row>
    <row r="12" spans="1:27" ht="25.5" x14ac:dyDescent="0.25">
      <c r="A12" s="189" t="s">
        <v>240</v>
      </c>
      <c r="B12" s="36">
        <f>MAX('P1'!B12,'P2'!B12,'P3'!B12,'P4'!B12)</f>
        <v>1</v>
      </c>
      <c r="C12" s="36">
        <f>MAX('P1'!C12,'P2'!C12,'P3'!C12,'P4'!C12)</f>
        <v>1</v>
      </c>
      <c r="D12" s="36">
        <f>MAX('P1'!D12,'P2'!D12,'P3'!D12,'P4'!D12)</f>
        <v>1</v>
      </c>
      <c r="E12" s="36">
        <f>MAX('P1'!E12,'P2'!E12,'P3'!E12,'P4'!E12)</f>
        <v>1</v>
      </c>
      <c r="F12" s="36">
        <f>MAX('P1'!F12,'P2'!F12,'P3'!F12,'P4'!F12)</f>
        <v>1</v>
      </c>
      <c r="G12" s="36">
        <f>MAX('P1'!G12,'P2'!G12,'P3'!G12,'P4'!G12)</f>
        <v>1</v>
      </c>
      <c r="H12" s="36">
        <f>MAX('P1'!H12,'P2'!H12,'P3'!H12,'P4'!H12)</f>
        <v>1</v>
      </c>
      <c r="I12" s="36">
        <f>MAX('P1'!I12,'P2'!I12,'P3'!I12,'P4'!I12)</f>
        <v>1</v>
      </c>
      <c r="J12" s="36">
        <f>MAX('P1'!J12,'P2'!J12,'P3'!J12,'P4'!J12)</f>
        <v>1</v>
      </c>
      <c r="K12" s="36">
        <f>MAX('P1'!K12,'P2'!K12,'P3'!K12,'P4'!K12)</f>
        <v>1</v>
      </c>
      <c r="L12" s="36">
        <f>MAX('P1'!L12,'P2'!L12,'P3'!L12,'P4'!L12)</f>
        <v>1</v>
      </c>
      <c r="M12" s="36">
        <f>MAX('P1'!M12,'P2'!M12,'P3'!M12,'P4'!M12)</f>
        <v>1</v>
      </c>
      <c r="N12" s="36">
        <f>MAX('P1'!N12,'P2'!N12,'P3'!N12,'P4'!N12)</f>
        <v>1</v>
      </c>
      <c r="O12" s="36">
        <f>MAX('P1'!O12,'P2'!O12,'P3'!O12,'P4'!O12)</f>
        <v>1</v>
      </c>
      <c r="P12" s="36">
        <f>MAX('P1'!P12,'P2'!P12,'P3'!P12,'P4'!P12)</f>
        <v>1</v>
      </c>
      <c r="Q12" s="36">
        <f>MAX('P1'!Q12,'P2'!Q12,'P3'!Q12,'P4'!Q12)</f>
        <v>1</v>
      </c>
      <c r="R12" s="36">
        <f>MAX('P1'!R12,'P2'!R12,'P3'!R12,'P4'!R12)</f>
        <v>1</v>
      </c>
      <c r="S12" s="36">
        <f>MAX('P1'!S12,'P2'!S12,'P3'!S12,'P4'!S12)</f>
        <v>1</v>
      </c>
      <c r="T12" s="36">
        <f>MAX('P1'!T12,'P2'!T12,'P3'!T12,'P4'!T12)</f>
        <v>2</v>
      </c>
      <c r="U12" s="36">
        <f>MAX('P1'!U12,'P2'!U12,'P3'!U12,'P4'!U12)</f>
        <v>2</v>
      </c>
      <c r="V12" s="36">
        <f>MAX('P1'!V12,'P2'!V12,'P3'!V12,'P4'!V12)</f>
        <v>2</v>
      </c>
      <c r="W12" s="36">
        <f>MAX('P1'!W12,'P2'!W12,'P3'!W12,'P4'!W12)</f>
        <v>2</v>
      </c>
      <c r="X12" s="36">
        <f>MAX('P1'!X12,'P2'!X12,'P3'!X12,'P4'!X12)</f>
        <v>2</v>
      </c>
      <c r="Z12" s="285" t="s">
        <v>241</v>
      </c>
      <c r="AA12" s="285"/>
    </row>
    <row r="13" spans="1:27" ht="25.5" x14ac:dyDescent="0.25">
      <c r="A13" s="189" t="s">
        <v>242</v>
      </c>
      <c r="B13" s="36">
        <f>MAX('P1'!B13,'P2'!B13,'P3'!B13,'P4'!B13)</f>
        <v>1</v>
      </c>
      <c r="C13" s="36">
        <f>MAX('P1'!C13,'P2'!C13,'P3'!C13,'P4'!C13)</f>
        <v>1</v>
      </c>
      <c r="D13" s="36">
        <f>MAX('P1'!D13,'P2'!D13,'P3'!D13,'P4'!D13)</f>
        <v>1</v>
      </c>
      <c r="E13" s="36">
        <f>MAX('P1'!E13,'P2'!E13,'P3'!E13,'P4'!E13)</f>
        <v>1</v>
      </c>
      <c r="F13" s="36">
        <f>MAX('P1'!F13,'P2'!F13,'P3'!F13,'P4'!F13)</f>
        <v>1</v>
      </c>
      <c r="G13" s="36">
        <f>MAX('P1'!G13,'P2'!G13,'P3'!G13,'P4'!G13)</f>
        <v>1</v>
      </c>
      <c r="H13" s="36">
        <f>MAX('P1'!H13,'P2'!H13,'P3'!H13,'P4'!H13)</f>
        <v>1</v>
      </c>
      <c r="I13" s="36">
        <f>MAX('P1'!I13,'P2'!I13,'P3'!I13,'P4'!I13)</f>
        <v>1</v>
      </c>
      <c r="J13" s="36">
        <f>MAX('P1'!J13,'P2'!J13,'P3'!J13,'P4'!J13)</f>
        <v>1</v>
      </c>
      <c r="K13" s="36">
        <f>MAX('P1'!K13,'P2'!K13,'P3'!K13,'P4'!K13)</f>
        <v>1</v>
      </c>
      <c r="L13" s="36">
        <f>MAX('P1'!L13,'P2'!L13,'P3'!L13,'P4'!L13)</f>
        <v>1</v>
      </c>
      <c r="M13" s="36">
        <f>MAX('P1'!M13,'P2'!M13,'P3'!M13,'P4'!M13)</f>
        <v>1</v>
      </c>
      <c r="N13" s="36">
        <f>MAX('P1'!N13,'P2'!N13,'P3'!N13,'P4'!N13)</f>
        <v>1</v>
      </c>
      <c r="O13" s="36">
        <f>MAX('P1'!O13,'P2'!O13,'P3'!O13,'P4'!O13)</f>
        <v>1</v>
      </c>
      <c r="P13" s="36">
        <f>MAX('P1'!P13,'P2'!P13,'P3'!P13,'P4'!P13)</f>
        <v>1</v>
      </c>
      <c r="Q13" s="36">
        <f>MAX('P1'!Q13,'P2'!Q13,'P3'!Q13,'P4'!Q13)</f>
        <v>1</v>
      </c>
      <c r="R13" s="36">
        <f>MAX('P1'!R13,'P2'!R13,'P3'!R13,'P4'!R13)</f>
        <v>1</v>
      </c>
      <c r="S13" s="36">
        <f>MAX('P1'!S13,'P2'!S13,'P3'!S13,'P4'!S13)</f>
        <v>1</v>
      </c>
      <c r="T13" s="36">
        <f>MAX('P1'!T13,'P2'!T13,'P3'!T13,'P4'!T13)</f>
        <v>2</v>
      </c>
      <c r="U13" s="36">
        <f>MAX('P1'!U13,'P2'!U13,'P3'!U13,'P4'!U13)</f>
        <v>2</v>
      </c>
      <c r="V13" s="36">
        <f>MAX('P1'!V13,'P2'!V13,'P3'!V13,'P4'!V13)</f>
        <v>2</v>
      </c>
      <c r="W13" s="36">
        <f>MAX('P1'!W13,'P2'!W13,'P3'!W13,'P4'!W13)</f>
        <v>2</v>
      </c>
      <c r="X13" s="36">
        <f>MAX('P1'!X13,'P2'!X13,'P3'!X13,'P4'!X13)</f>
        <v>2</v>
      </c>
      <c r="Z13" s="89">
        <v>0</v>
      </c>
      <c r="AA13" s="89" t="s">
        <v>243</v>
      </c>
    </row>
    <row r="14" spans="1:27" ht="18" customHeight="1" x14ac:dyDescent="0.25">
      <c r="A14" s="190" t="s">
        <v>84</v>
      </c>
      <c r="B14" s="36">
        <f>MAX('P1'!B14,'P2'!B14,'P3'!B14,'P4'!B14)</f>
        <v>0</v>
      </c>
      <c r="C14" s="36">
        <f>MAX('P1'!C14,'P2'!C14,'P3'!C14,'P4'!C14)</f>
        <v>0</v>
      </c>
      <c r="D14" s="36">
        <f>MAX('P1'!D14,'P2'!D14,'P3'!D14,'P4'!D14)</f>
        <v>0</v>
      </c>
      <c r="E14" s="36">
        <f>MAX('P1'!E14,'P2'!E14,'P3'!E14,'P4'!E14)</f>
        <v>0</v>
      </c>
      <c r="F14" s="36">
        <f>MAX('P1'!F14,'P2'!F14,'P3'!F14,'P4'!F14)</f>
        <v>0</v>
      </c>
      <c r="G14" s="36">
        <f>MAX('P1'!G14,'P2'!G14,'P3'!G14,'P4'!G14)</f>
        <v>0</v>
      </c>
      <c r="H14" s="36">
        <f>MAX('P1'!H14,'P2'!H14,'P3'!H14,'P4'!H14)</f>
        <v>0</v>
      </c>
      <c r="I14" s="36">
        <f>MAX('P1'!I14,'P2'!I14,'P3'!I14,'P4'!I14)</f>
        <v>0</v>
      </c>
      <c r="J14" s="36">
        <f>MAX('P1'!J14,'P2'!J14,'P3'!J14,'P4'!J14)</f>
        <v>0</v>
      </c>
      <c r="K14" s="36">
        <f>MAX('P1'!K14,'P2'!K14,'P3'!K14,'P4'!K14)</f>
        <v>0</v>
      </c>
      <c r="L14" s="36">
        <f>MAX('P1'!L14,'P2'!L14,'P3'!L14,'P4'!L14)</f>
        <v>0</v>
      </c>
      <c r="M14" s="36">
        <f>MAX('P1'!M14,'P2'!M14,'P3'!M14,'P4'!M14)</f>
        <v>0</v>
      </c>
      <c r="N14" s="36">
        <f>MAX('P1'!N14,'P2'!N14,'P3'!N14,'P4'!N14)</f>
        <v>0</v>
      </c>
      <c r="O14" s="36">
        <f>MAX('P1'!O14,'P2'!O14,'P3'!O14,'P4'!O14)</f>
        <v>0</v>
      </c>
      <c r="P14" s="36">
        <f>MAX('P1'!P14,'P2'!P14,'P3'!P14,'P4'!P14)</f>
        <v>0</v>
      </c>
      <c r="Q14" s="36">
        <f>MAX('P1'!Q14,'P2'!Q14,'P3'!Q14,'P4'!Q14)</f>
        <v>0</v>
      </c>
      <c r="R14" s="36">
        <f>MAX('P1'!R14,'P2'!R14,'P3'!R14,'P4'!R14)</f>
        <v>0</v>
      </c>
      <c r="S14" s="36">
        <f>MAX('P1'!S14,'P2'!S14,'P3'!S14,'P4'!S14)</f>
        <v>0</v>
      </c>
      <c r="T14" s="36">
        <f>MAX('P1'!T14,'P2'!T14,'P3'!T14,'P4'!T14)</f>
        <v>0</v>
      </c>
      <c r="U14" s="36">
        <f>MAX('P1'!U14,'P2'!U14,'P3'!U14,'P4'!U14)</f>
        <v>0</v>
      </c>
      <c r="V14" s="36">
        <f>MAX('P1'!V14,'P2'!V14,'P3'!V14,'P4'!V14)</f>
        <v>0</v>
      </c>
      <c r="W14" s="36">
        <f>MAX('P1'!W14,'P2'!W14,'P3'!W14,'P4'!W14)</f>
        <v>0</v>
      </c>
      <c r="X14" s="36">
        <f>MAX('P1'!X14,'P2'!X14,'P3'!X14,'P4'!X14)</f>
        <v>0</v>
      </c>
      <c r="Z14" s="17">
        <v>1</v>
      </c>
      <c r="AA14" s="18" t="s">
        <v>42</v>
      </c>
    </row>
    <row r="15" spans="1:27" ht="18" customHeight="1" x14ac:dyDescent="0.25">
      <c r="A15" s="190" t="s">
        <v>85</v>
      </c>
      <c r="B15" s="36">
        <f>MAX('P1'!B15,'P2'!B15,'P3'!B15,'P4'!B15)</f>
        <v>1</v>
      </c>
      <c r="C15" s="36">
        <f>MAX('P1'!C15,'P2'!C15,'P3'!C15,'P4'!C15)</f>
        <v>1</v>
      </c>
      <c r="D15" s="36">
        <f>MAX('P1'!D15,'P2'!D15,'P3'!D15,'P4'!D15)</f>
        <v>1</v>
      </c>
      <c r="E15" s="36">
        <f>MAX('P1'!E15,'P2'!E15,'P3'!E15,'P4'!E15)</f>
        <v>1</v>
      </c>
      <c r="F15" s="36">
        <f>MAX('P1'!F15,'P2'!F15,'P3'!F15,'P4'!F15)</f>
        <v>1</v>
      </c>
      <c r="G15" s="36">
        <f>MAX('P1'!G15,'P2'!G15,'P3'!G15,'P4'!G15)</f>
        <v>2</v>
      </c>
      <c r="H15" s="36">
        <f>MAX('P1'!H15,'P2'!H15,'P3'!H15,'P4'!H15)</f>
        <v>2</v>
      </c>
      <c r="I15" s="36">
        <f>MAX('P1'!I15,'P2'!I15,'P3'!I15,'P4'!I15)</f>
        <v>2</v>
      </c>
      <c r="J15" s="36">
        <f>MAX('P1'!J15,'P2'!J15,'P3'!J15,'P4'!J15)</f>
        <v>3</v>
      </c>
      <c r="K15" s="36">
        <f>MAX('P1'!K15,'P2'!K15,'P3'!K15,'P4'!K15)</f>
        <v>1</v>
      </c>
      <c r="L15" s="36">
        <f>MAX('P1'!L15,'P2'!L15,'P3'!L15,'P4'!L15)</f>
        <v>1</v>
      </c>
      <c r="M15" s="36">
        <f>MAX('P1'!M15,'P2'!M15,'P3'!M15,'P4'!M15)</f>
        <v>1</v>
      </c>
      <c r="N15" s="36">
        <f>MAX('P1'!N15,'P2'!N15,'P3'!N15,'P4'!N15)</f>
        <v>1</v>
      </c>
      <c r="O15" s="36">
        <f>MAX('P1'!O15,'P2'!O15,'P3'!O15,'P4'!O15)</f>
        <v>1</v>
      </c>
      <c r="P15" s="36">
        <f>MAX('P1'!P15,'P2'!P15,'P3'!P15,'P4'!P15)</f>
        <v>2</v>
      </c>
      <c r="Q15" s="36">
        <f>MAX('P1'!Q15,'P2'!Q15,'P3'!Q15,'P4'!Q15)</f>
        <v>2</v>
      </c>
      <c r="R15" s="36">
        <f>MAX('P1'!R15,'P2'!R15,'P3'!R15,'P4'!R15)</f>
        <v>2</v>
      </c>
      <c r="S15" s="36">
        <f>MAX('P1'!S15,'P2'!S15,'P3'!S15,'P4'!S15)</f>
        <v>2</v>
      </c>
      <c r="T15" s="36">
        <f>MAX('P1'!T15,'P2'!T15,'P3'!T15,'P4'!T15)</f>
        <v>2</v>
      </c>
      <c r="U15" s="36">
        <f>MAX('P1'!U15,'P2'!U15,'P3'!U15,'P4'!U15)</f>
        <v>3</v>
      </c>
      <c r="V15" s="36">
        <f>MAX('P1'!V15,'P2'!V15,'P3'!V15,'P4'!V15)</f>
        <v>3</v>
      </c>
      <c r="W15" s="36">
        <f>MAX('P1'!W15,'P2'!W15,'P3'!W15,'P4'!W15)</f>
        <v>3</v>
      </c>
      <c r="X15" s="36">
        <f>MAX('P1'!X15,'P2'!X15,'P3'!X15,'P4'!X15)</f>
        <v>3</v>
      </c>
      <c r="Z15" s="19">
        <v>2</v>
      </c>
      <c r="AA15" s="20" t="s">
        <v>46</v>
      </c>
    </row>
    <row r="16" spans="1:27" ht="18" customHeight="1" x14ac:dyDescent="0.25">
      <c r="A16" s="190" t="s">
        <v>86</v>
      </c>
      <c r="B16" s="36">
        <f>MAX('P1'!B16,'P2'!B16,'P3'!B16,'P4'!B16)</f>
        <v>1</v>
      </c>
      <c r="C16" s="36">
        <f>MAX('P1'!C16,'P2'!C16,'P3'!C16,'P4'!C16)</f>
        <v>1</v>
      </c>
      <c r="D16" s="36">
        <f>MAX('P1'!D16,'P2'!D16,'P3'!D16,'P4'!D16)</f>
        <v>1</v>
      </c>
      <c r="E16" s="36">
        <f>MAX('P1'!E16,'P2'!E16,'P3'!E16,'P4'!E16)</f>
        <v>1</v>
      </c>
      <c r="F16" s="36">
        <f>MAX('P1'!F16,'P2'!F16,'P3'!F16,'P4'!F16)</f>
        <v>1</v>
      </c>
      <c r="G16" s="36">
        <f>MAX('P1'!G16,'P2'!G16,'P3'!G16,'P4'!G16)</f>
        <v>2</v>
      </c>
      <c r="H16" s="36">
        <f>MAX('P1'!H16,'P2'!H16,'P3'!H16,'P4'!H16)</f>
        <v>2</v>
      </c>
      <c r="I16" s="36">
        <f>MAX('P1'!I16,'P2'!I16,'P3'!I16,'P4'!I16)</f>
        <v>2</v>
      </c>
      <c r="J16" s="36">
        <f>MAX('P1'!J16,'P2'!J16,'P3'!J16,'P4'!J16)</f>
        <v>3</v>
      </c>
      <c r="K16" s="36">
        <f>MAX('P1'!K16,'P2'!K16,'P3'!K16,'P4'!K16)</f>
        <v>1</v>
      </c>
      <c r="L16" s="36">
        <f>MAX('P1'!L16,'P2'!L16,'P3'!L16,'P4'!L16)</f>
        <v>1</v>
      </c>
      <c r="M16" s="36">
        <f>MAX('P1'!M16,'P2'!M16,'P3'!M16,'P4'!M16)</f>
        <v>1</v>
      </c>
      <c r="N16" s="36">
        <f>MAX('P1'!N16,'P2'!N16,'P3'!N16,'P4'!N16)</f>
        <v>1</v>
      </c>
      <c r="O16" s="36">
        <f>MAX('P1'!O16,'P2'!O16,'P3'!O16,'P4'!O16)</f>
        <v>1</v>
      </c>
      <c r="P16" s="36">
        <f>MAX('P1'!P16,'P2'!P16,'P3'!P16,'P4'!P16)</f>
        <v>2</v>
      </c>
      <c r="Q16" s="36">
        <f>MAX('P1'!Q16,'P2'!Q16,'P3'!Q16,'P4'!Q16)</f>
        <v>2</v>
      </c>
      <c r="R16" s="36">
        <f>MAX('P1'!R16,'P2'!R16,'P3'!R16,'P4'!R16)</f>
        <v>2</v>
      </c>
      <c r="S16" s="36">
        <f>MAX('P1'!S16,'P2'!S16,'P3'!S16,'P4'!S16)</f>
        <v>2</v>
      </c>
      <c r="T16" s="36">
        <f>MAX('P1'!T16,'P2'!T16,'P3'!T16,'P4'!T16)</f>
        <v>1</v>
      </c>
      <c r="U16" s="36">
        <f>MAX('P1'!U16,'P2'!U16,'P3'!U16,'P4'!U16)</f>
        <v>1</v>
      </c>
      <c r="V16" s="36">
        <f>MAX('P1'!V16,'P2'!V16,'P3'!V16,'P4'!V16)</f>
        <v>1</v>
      </c>
      <c r="W16" s="36">
        <f>MAX('P1'!W16,'P2'!W16,'P3'!W16,'P4'!W16)</f>
        <v>3</v>
      </c>
      <c r="X16" s="36">
        <f>MAX('P1'!X16,'P2'!X16,'P3'!X16,'P4'!X16)</f>
        <v>3</v>
      </c>
      <c r="Z16" s="159">
        <v>3</v>
      </c>
      <c r="AA16" s="160" t="s">
        <v>49</v>
      </c>
    </row>
    <row r="17" spans="1:27" ht="18" customHeight="1" x14ac:dyDescent="0.25">
      <c r="A17" s="190" t="s">
        <v>87</v>
      </c>
      <c r="B17" s="36">
        <f>MAX('P1'!B17,'P2'!B17,'P3'!B17,'P4'!B17)</f>
        <v>0</v>
      </c>
      <c r="C17" s="36">
        <f>MAX('P1'!C17,'P2'!C17,'P3'!C17,'P4'!C17)</f>
        <v>0</v>
      </c>
      <c r="D17" s="36">
        <f>MAX('P1'!D17,'P2'!D17,'P3'!D17,'P4'!D17)</f>
        <v>0</v>
      </c>
      <c r="E17" s="36">
        <f>MAX('P1'!E17,'P2'!E17,'P3'!E17,'P4'!E17)</f>
        <v>0</v>
      </c>
      <c r="F17" s="36">
        <f>MAX('P1'!F17,'P2'!F17,'P3'!F17,'P4'!F17)</f>
        <v>0</v>
      </c>
      <c r="G17" s="36">
        <f>MAX('P1'!G17,'P2'!G17,'P3'!G17,'P4'!G17)</f>
        <v>0</v>
      </c>
      <c r="H17" s="36">
        <f>MAX('P1'!H17,'P2'!H17,'P3'!H17,'P4'!H17)</f>
        <v>0</v>
      </c>
      <c r="I17" s="36">
        <f>MAX('P1'!I17,'P2'!I17,'P3'!I17,'P4'!I17)</f>
        <v>0</v>
      </c>
      <c r="J17" s="36">
        <f>MAX('P1'!J17,'P2'!J17,'P3'!J17,'P4'!J17)</f>
        <v>0</v>
      </c>
      <c r="K17" s="36">
        <f>MAX('P1'!K17,'P2'!K17,'P3'!K17,'P4'!K17)</f>
        <v>0</v>
      </c>
      <c r="L17" s="36">
        <f>MAX('P1'!L17,'P2'!L17,'P3'!L17,'P4'!L17)</f>
        <v>0</v>
      </c>
      <c r="M17" s="36">
        <f>MAX('P1'!M17,'P2'!M17,'P3'!M17,'P4'!M17)</f>
        <v>0</v>
      </c>
      <c r="N17" s="36">
        <f>MAX('P1'!N17,'P2'!N17,'P3'!N17,'P4'!N17)</f>
        <v>0</v>
      </c>
      <c r="O17" s="36">
        <f>MAX('P1'!O17,'P2'!O17,'P3'!O17,'P4'!O17)</f>
        <v>0</v>
      </c>
      <c r="P17" s="36">
        <f>MAX('P1'!P17,'P2'!P17,'P3'!P17,'P4'!P17)</f>
        <v>0</v>
      </c>
      <c r="Q17" s="36">
        <f>MAX('P1'!Q17,'P2'!Q17,'P3'!Q17,'P4'!Q17)</f>
        <v>0</v>
      </c>
      <c r="R17" s="36">
        <f>MAX('P1'!R17,'P2'!R17,'P3'!R17,'P4'!R17)</f>
        <v>0</v>
      </c>
      <c r="S17" s="36">
        <f>MAX('P1'!S17,'P2'!S17,'P3'!S17,'P4'!S17)</f>
        <v>0</v>
      </c>
      <c r="T17" s="36">
        <f>MAX('P1'!T17,'P2'!T17,'P3'!T17,'P4'!T17)</f>
        <v>0</v>
      </c>
      <c r="U17" s="36">
        <f>MAX('P1'!U17,'P2'!U17,'P3'!U17,'P4'!U17)</f>
        <v>0</v>
      </c>
      <c r="V17" s="36">
        <f>MAX('P1'!V17,'P2'!V17,'P3'!V17,'P4'!V17)</f>
        <v>0</v>
      </c>
      <c r="W17" s="36">
        <f>MAX('P1'!W17,'P2'!W17,'P3'!W17,'P4'!W17)</f>
        <v>0</v>
      </c>
      <c r="X17" s="36">
        <f>MAX('P1'!X17,'P2'!X17,'P3'!X17,'P4'!X17)</f>
        <v>0</v>
      </c>
      <c r="Z17" s="165">
        <v>4</v>
      </c>
      <c r="AA17" s="166" t="s">
        <v>52</v>
      </c>
    </row>
    <row r="18" spans="1:27" ht="18" customHeight="1" x14ac:dyDescent="0.25">
      <c r="A18" s="190" t="s">
        <v>88</v>
      </c>
      <c r="B18" s="36">
        <f>MAX('P1'!B18,'P2'!B18,'P3'!B18,'P4'!B18)</f>
        <v>1</v>
      </c>
      <c r="C18" s="36">
        <f>MAX('P1'!C18,'P2'!C18,'P3'!C18,'P4'!C18)</f>
        <v>1</v>
      </c>
      <c r="D18" s="36">
        <f>MAX('P1'!D18,'P2'!D18,'P3'!D18,'P4'!D18)</f>
        <v>1</v>
      </c>
      <c r="E18" s="36">
        <f>MAX('P1'!E18,'P2'!E18,'P3'!E18,'P4'!E18)</f>
        <v>1</v>
      </c>
      <c r="F18" s="36">
        <f>MAX('P1'!F18,'P2'!F18,'P3'!F18,'P4'!F18)</f>
        <v>1</v>
      </c>
      <c r="G18" s="36">
        <f>MAX('P1'!G18,'P2'!G18,'P3'!G18,'P4'!G18)</f>
        <v>2</v>
      </c>
      <c r="H18" s="36">
        <f>MAX('P1'!H18,'P2'!H18,'P3'!H18,'P4'!H18)</f>
        <v>2</v>
      </c>
      <c r="I18" s="36">
        <f>MAX('P1'!I18,'P2'!I18,'P3'!I18,'P4'!I18)</f>
        <v>2</v>
      </c>
      <c r="J18" s="36">
        <f>MAX('P1'!J18,'P2'!J18,'P3'!J18,'P4'!J18)</f>
        <v>3</v>
      </c>
      <c r="K18" s="36">
        <f>MAX('P1'!K18,'P2'!K18,'P3'!K18,'P4'!K18)</f>
        <v>1</v>
      </c>
      <c r="L18" s="36">
        <f>MAX('P1'!L18,'P2'!L18,'P3'!L18,'P4'!L18)</f>
        <v>1</v>
      </c>
      <c r="M18" s="36">
        <f>MAX('P1'!M18,'P2'!M18,'P3'!M18,'P4'!M18)</f>
        <v>1</v>
      </c>
      <c r="N18" s="36">
        <f>MAX('P1'!N18,'P2'!N18,'P3'!N18,'P4'!N18)</f>
        <v>1</v>
      </c>
      <c r="O18" s="36">
        <f>MAX('P1'!O18,'P2'!O18,'P3'!O18,'P4'!O18)</f>
        <v>1</v>
      </c>
      <c r="P18" s="36">
        <f>MAX('P1'!P18,'P2'!P18,'P3'!P18,'P4'!P18)</f>
        <v>2</v>
      </c>
      <c r="Q18" s="36">
        <f>MAX('P1'!Q18,'P2'!Q18,'P3'!Q18,'P4'!Q18)</f>
        <v>2</v>
      </c>
      <c r="R18" s="36">
        <f>MAX('P1'!R18,'P2'!R18,'P3'!R18,'P4'!R18)</f>
        <v>2</v>
      </c>
      <c r="S18" s="36">
        <f>MAX('P1'!S18,'P2'!S18,'P3'!S18,'P4'!S18)</f>
        <v>2</v>
      </c>
      <c r="T18" s="36">
        <f>MAX('P1'!T18,'P2'!T18,'P3'!T18,'P4'!T18)</f>
        <v>2</v>
      </c>
      <c r="U18" s="36">
        <f>MAX('P1'!U18,'P2'!U18,'P3'!U18,'P4'!U18)</f>
        <v>3</v>
      </c>
      <c r="V18" s="36">
        <f>MAX('P1'!V18,'P2'!V18,'P3'!V18,'P4'!V18)</f>
        <v>3</v>
      </c>
      <c r="W18" s="36">
        <f>MAX('P1'!W18,'P2'!W18,'P3'!W18,'P4'!W18)</f>
        <v>3</v>
      </c>
      <c r="X18" s="36">
        <f>MAX('P1'!X18,'P2'!X18,'P3'!X18,'P4'!X18)</f>
        <v>3</v>
      </c>
    </row>
    <row r="19" spans="1:27" ht="18" customHeight="1" x14ac:dyDescent="0.25">
      <c r="A19" s="190" t="s">
        <v>244</v>
      </c>
      <c r="B19" s="36">
        <f>MAX('P1'!B19,'P2'!B19,'P3'!B19,'P4'!B19)</f>
        <v>1</v>
      </c>
      <c r="C19" s="36">
        <f>MAX('P1'!C19,'P2'!C19,'P3'!C19,'P4'!C19)</f>
        <v>1</v>
      </c>
      <c r="D19" s="36">
        <f>MAX('P1'!D19,'P2'!D19,'P3'!D19,'P4'!D19)</f>
        <v>1</v>
      </c>
      <c r="E19" s="36">
        <f>MAX('P1'!E19,'P2'!E19,'P3'!E19,'P4'!E19)</f>
        <v>1</v>
      </c>
      <c r="F19" s="36">
        <f>MAX('P1'!F19,'P2'!F19,'P3'!F19,'P4'!F19)</f>
        <v>1</v>
      </c>
      <c r="G19" s="36">
        <f>MAX('P1'!G19,'P2'!G19,'P3'!G19,'P4'!G19)</f>
        <v>2</v>
      </c>
      <c r="H19" s="36">
        <f>MAX('P1'!H19,'P2'!H19,'P3'!H19,'P4'!H19)</f>
        <v>2</v>
      </c>
      <c r="I19" s="36">
        <f>MAX('P1'!I19,'P2'!I19,'P3'!I19,'P4'!I19)</f>
        <v>2</v>
      </c>
      <c r="J19" s="36">
        <f>MAX('P1'!J19,'P2'!J19,'P3'!J19,'P4'!J19)</f>
        <v>3</v>
      </c>
      <c r="K19" s="36">
        <f>MAX('P1'!K19,'P2'!K19,'P3'!K19,'P4'!K19)</f>
        <v>1</v>
      </c>
      <c r="L19" s="36">
        <f>MAX('P1'!L19,'P2'!L19,'P3'!L19,'P4'!L19)</f>
        <v>1</v>
      </c>
      <c r="M19" s="36">
        <f>MAX('P1'!M19,'P2'!M19,'P3'!M19,'P4'!M19)</f>
        <v>1</v>
      </c>
      <c r="N19" s="36">
        <f>MAX('P1'!N19,'P2'!N19,'P3'!N19,'P4'!N19)</f>
        <v>1</v>
      </c>
      <c r="O19" s="36">
        <f>MAX('P1'!O19,'P2'!O19,'P3'!O19,'P4'!O19)</f>
        <v>1</v>
      </c>
      <c r="P19" s="36">
        <f>MAX('P1'!P19,'P2'!P19,'P3'!P19,'P4'!P19)</f>
        <v>2</v>
      </c>
      <c r="Q19" s="36">
        <f>MAX('P1'!Q19,'P2'!Q19,'P3'!Q19,'P4'!Q19)</f>
        <v>2</v>
      </c>
      <c r="R19" s="36">
        <f>MAX('P1'!R19,'P2'!R19,'P3'!R19,'P4'!R19)</f>
        <v>2</v>
      </c>
      <c r="S19" s="36">
        <f>MAX('P1'!S19,'P2'!S19,'P3'!S19,'P4'!S19)</f>
        <v>2</v>
      </c>
      <c r="T19" s="36">
        <f>MAX('P1'!T19,'P2'!T19,'P3'!T19,'P4'!T19)</f>
        <v>1</v>
      </c>
      <c r="U19" s="36">
        <f>MAX('P1'!U19,'P2'!U19,'P3'!U19,'P4'!U19)</f>
        <v>1</v>
      </c>
      <c r="V19" s="36">
        <f>MAX('P1'!V19,'P2'!V19,'P3'!V19,'P4'!V19)</f>
        <v>1</v>
      </c>
      <c r="W19" s="36">
        <f>MAX('P1'!W19,'P2'!W19,'P3'!W19,'P4'!W19)</f>
        <v>3</v>
      </c>
      <c r="X19" s="36">
        <f>MAX('P1'!X19,'P2'!X19,'P3'!X19,'P4'!X19)</f>
        <v>3</v>
      </c>
    </row>
    <row r="20" spans="1:27" ht="18" customHeight="1" x14ac:dyDescent="0.25">
      <c r="A20" s="190" t="s">
        <v>90</v>
      </c>
      <c r="B20" s="36">
        <f>MAX('P1'!B20,'P2'!B20,'P3'!B20,'P4'!B20)</f>
        <v>0</v>
      </c>
      <c r="C20" s="36">
        <f>MAX('P1'!C20,'P2'!C20,'P3'!C20,'P4'!C20)</f>
        <v>0</v>
      </c>
      <c r="D20" s="36">
        <f>MAX('P1'!D20,'P2'!D20,'P3'!D20,'P4'!D20)</f>
        <v>0</v>
      </c>
      <c r="E20" s="36">
        <f>MAX('P1'!E20,'P2'!E20,'P3'!E20,'P4'!E20)</f>
        <v>0</v>
      </c>
      <c r="F20" s="36">
        <f>MAX('P1'!F20,'P2'!F20,'P3'!F20,'P4'!F20)</f>
        <v>0</v>
      </c>
      <c r="G20" s="36">
        <f>MAX('P1'!G20,'P2'!G20,'P3'!G20,'P4'!G20)</f>
        <v>0</v>
      </c>
      <c r="H20" s="36">
        <f>MAX('P1'!H20,'P2'!H20,'P3'!H20,'P4'!H20)</f>
        <v>0</v>
      </c>
      <c r="I20" s="36">
        <f>MAX('P1'!I20,'P2'!I20,'P3'!I20,'P4'!I20)</f>
        <v>0</v>
      </c>
      <c r="J20" s="36">
        <f>MAX('P1'!J20,'P2'!J20,'P3'!J20,'P4'!J20)</f>
        <v>0</v>
      </c>
      <c r="K20" s="36">
        <f>MAX('P1'!K20,'P2'!K20,'P3'!K20,'P4'!K20)</f>
        <v>0</v>
      </c>
      <c r="L20" s="36">
        <f>MAX('P1'!L20,'P2'!L20,'P3'!L20,'P4'!L20)</f>
        <v>0</v>
      </c>
      <c r="M20" s="36">
        <f>MAX('P1'!M20,'P2'!M20,'P3'!M20,'P4'!M20)</f>
        <v>0</v>
      </c>
      <c r="N20" s="36">
        <f>MAX('P1'!N20,'P2'!N20,'P3'!N20,'P4'!N20)</f>
        <v>0</v>
      </c>
      <c r="O20" s="36">
        <f>MAX('P1'!O20,'P2'!O20,'P3'!O20,'P4'!O20)</f>
        <v>0</v>
      </c>
      <c r="P20" s="36">
        <f>MAX('P1'!P20,'P2'!P20,'P3'!P20,'P4'!P20)</f>
        <v>0</v>
      </c>
      <c r="Q20" s="36">
        <f>MAX('P1'!Q20,'P2'!Q20,'P3'!Q20,'P4'!Q20)</f>
        <v>0</v>
      </c>
      <c r="R20" s="36">
        <f>MAX('P1'!R20,'P2'!R20,'P3'!R20,'P4'!R20)</f>
        <v>0</v>
      </c>
      <c r="S20" s="36">
        <f>MAX('P1'!S20,'P2'!S20,'P3'!S20,'P4'!S20)</f>
        <v>0</v>
      </c>
      <c r="T20" s="36">
        <f>MAX('P1'!T20,'P2'!T20,'P3'!T20,'P4'!T20)</f>
        <v>0</v>
      </c>
      <c r="U20" s="36">
        <f>MAX('P1'!U20,'P2'!U20,'P3'!U20,'P4'!U20)</f>
        <v>0</v>
      </c>
      <c r="V20" s="36">
        <f>MAX('P1'!V20,'P2'!V20,'P3'!V20,'P4'!V20)</f>
        <v>0</v>
      </c>
      <c r="W20" s="36">
        <f>MAX('P1'!W20,'P2'!W20,'P3'!W20,'P4'!W20)</f>
        <v>0</v>
      </c>
      <c r="X20" s="36">
        <f>MAX('P1'!X20,'P2'!X20,'P3'!X20,'P4'!X20)</f>
        <v>0</v>
      </c>
    </row>
    <row r="21" spans="1:27" ht="18" customHeight="1" x14ac:dyDescent="0.25">
      <c r="A21" s="190" t="s">
        <v>91</v>
      </c>
      <c r="B21" s="36">
        <f>MAX('P1'!B21,'P2'!B21,'P3'!B21,'P4'!B21)</f>
        <v>1</v>
      </c>
      <c r="C21" s="36">
        <f>MAX('P1'!C21,'P2'!C21,'P3'!C21,'P4'!C21)</f>
        <v>1</v>
      </c>
      <c r="D21" s="36">
        <f>MAX('P1'!D21,'P2'!D21,'P3'!D21,'P4'!D21)</f>
        <v>1</v>
      </c>
      <c r="E21" s="36">
        <f>MAX('P1'!E21,'P2'!E21,'P3'!E21,'P4'!E21)</f>
        <v>1</v>
      </c>
      <c r="F21" s="36">
        <f>MAX('P1'!F21,'P2'!F21,'P3'!F21,'P4'!F21)</f>
        <v>1</v>
      </c>
      <c r="G21" s="36">
        <f>MAX('P1'!G21,'P2'!G21,'P3'!G21,'P4'!G21)</f>
        <v>2</v>
      </c>
      <c r="H21" s="36">
        <f>MAX('P1'!H21,'P2'!H21,'P3'!H21,'P4'!H21)</f>
        <v>2</v>
      </c>
      <c r="I21" s="36">
        <f>MAX('P1'!I21,'P2'!I21,'P3'!I21,'P4'!I21)</f>
        <v>2</v>
      </c>
      <c r="J21" s="36">
        <f>MAX('P1'!J21,'P2'!J21,'P3'!J21,'P4'!J21)</f>
        <v>3</v>
      </c>
      <c r="K21" s="36">
        <f>MAX('P1'!K21,'P2'!K21,'P3'!K21,'P4'!K21)</f>
        <v>1</v>
      </c>
      <c r="L21" s="36">
        <f>MAX('P1'!L21,'P2'!L21,'P3'!L21,'P4'!L21)</f>
        <v>1</v>
      </c>
      <c r="M21" s="36">
        <f>MAX('P1'!M21,'P2'!M21,'P3'!M21,'P4'!M21)</f>
        <v>1</v>
      </c>
      <c r="N21" s="36">
        <f>MAX('P1'!N21,'P2'!N21,'P3'!N21,'P4'!N21)</f>
        <v>1</v>
      </c>
      <c r="O21" s="36">
        <f>MAX('P1'!O21,'P2'!O21,'P3'!O21,'P4'!O21)</f>
        <v>1</v>
      </c>
      <c r="P21" s="36">
        <f>MAX('P1'!P21,'P2'!P21,'P3'!P21,'P4'!P21)</f>
        <v>2</v>
      </c>
      <c r="Q21" s="36">
        <f>MAX('P1'!Q21,'P2'!Q21,'P3'!Q21,'P4'!Q21)</f>
        <v>2</v>
      </c>
      <c r="R21" s="36">
        <f>MAX('P1'!R21,'P2'!R21,'P3'!R21,'P4'!R21)</f>
        <v>2</v>
      </c>
      <c r="S21" s="36">
        <f>MAX('P1'!S21,'P2'!S21,'P3'!S21,'P4'!S21)</f>
        <v>2</v>
      </c>
      <c r="T21" s="36">
        <f>MAX('P1'!T21,'P2'!T21,'P3'!T21,'P4'!T21)</f>
        <v>1</v>
      </c>
      <c r="U21" s="36">
        <f>MAX('P1'!U21,'P2'!U21,'P3'!U21,'P4'!U21)</f>
        <v>2</v>
      </c>
      <c r="V21" s="36">
        <f>MAX('P1'!V21,'P2'!V21,'P3'!V21,'P4'!V21)</f>
        <v>3</v>
      </c>
      <c r="W21" s="36">
        <f>MAX('P1'!W21,'P2'!W21,'P3'!W21,'P4'!W21)</f>
        <v>3</v>
      </c>
      <c r="X21" s="36">
        <f>MAX('P1'!X21,'P2'!X21,'P3'!X21,'P4'!X21)</f>
        <v>3</v>
      </c>
    </row>
    <row r="22" spans="1:27" ht="18" customHeight="1" x14ac:dyDescent="0.25">
      <c r="A22" s="190" t="s">
        <v>92</v>
      </c>
      <c r="B22" s="36">
        <f>MAX('P1'!B22,'P2'!B22,'P3'!B22,'P4'!B22)</f>
        <v>0</v>
      </c>
      <c r="C22" s="36">
        <f>MAX('P1'!C22,'P2'!C22,'P3'!C22,'P4'!C22)</f>
        <v>0</v>
      </c>
      <c r="D22" s="36">
        <f>MAX('P1'!D22,'P2'!D22,'P3'!D22,'P4'!D22)</f>
        <v>0</v>
      </c>
      <c r="E22" s="36">
        <f>MAX('P1'!E22,'P2'!E22,'P3'!E22,'P4'!E22)</f>
        <v>0</v>
      </c>
      <c r="F22" s="36">
        <f>MAX('P1'!F22,'P2'!F22,'P3'!F22,'P4'!F22)</f>
        <v>0</v>
      </c>
      <c r="G22" s="36">
        <f>MAX('P1'!G22,'P2'!G22,'P3'!G22,'P4'!G22)</f>
        <v>0</v>
      </c>
      <c r="H22" s="36">
        <f>MAX('P1'!H22,'P2'!H22,'P3'!H22,'P4'!H22)</f>
        <v>0</v>
      </c>
      <c r="I22" s="36">
        <f>MAX('P1'!I22,'P2'!I22,'P3'!I22,'P4'!I22)</f>
        <v>0</v>
      </c>
      <c r="J22" s="36">
        <f>MAX('P1'!J22,'P2'!J22,'P3'!J22,'P4'!J22)</f>
        <v>0</v>
      </c>
      <c r="K22" s="36">
        <f>MAX('P1'!K22,'P2'!K22,'P3'!K22,'P4'!K22)</f>
        <v>0</v>
      </c>
      <c r="L22" s="36">
        <f>MAX('P1'!L22,'P2'!L22,'P3'!L22,'P4'!L22)</f>
        <v>0</v>
      </c>
      <c r="M22" s="36">
        <f>MAX('P1'!M22,'P2'!M22,'P3'!M22,'P4'!M22)</f>
        <v>0</v>
      </c>
      <c r="N22" s="36">
        <f>MAX('P1'!N22,'P2'!N22,'P3'!N22,'P4'!N22)</f>
        <v>0</v>
      </c>
      <c r="O22" s="36">
        <f>MAX('P1'!O22,'P2'!O22,'P3'!O22,'P4'!O22)</f>
        <v>0</v>
      </c>
      <c r="P22" s="36">
        <f>MAX('P1'!P22,'P2'!P22,'P3'!P22,'P4'!P22)</f>
        <v>0</v>
      </c>
      <c r="Q22" s="36">
        <f>MAX('P1'!Q22,'P2'!Q22,'P3'!Q22,'P4'!Q22)</f>
        <v>0</v>
      </c>
      <c r="R22" s="36">
        <f>MAX('P1'!R22,'P2'!R22,'P3'!R22,'P4'!R22)</f>
        <v>0</v>
      </c>
      <c r="S22" s="36">
        <f>MAX('P1'!S22,'P2'!S22,'P3'!S22,'P4'!S22)</f>
        <v>0</v>
      </c>
      <c r="T22" s="36">
        <f>MAX('P1'!T22,'P2'!T22,'P3'!T22,'P4'!T22)</f>
        <v>0</v>
      </c>
      <c r="U22" s="36">
        <f>MAX('P1'!U22,'P2'!U22,'P3'!U22,'P4'!U22)</f>
        <v>0</v>
      </c>
      <c r="V22" s="36">
        <f>MAX('P1'!V22,'P2'!V22,'P3'!V22,'P4'!V22)</f>
        <v>0</v>
      </c>
      <c r="W22" s="36">
        <f>MAX('P1'!W22,'P2'!W22,'P3'!W22,'P4'!W22)</f>
        <v>0</v>
      </c>
      <c r="X22" s="36">
        <f>MAX('P1'!X22,'P2'!X22,'P3'!X22,'P4'!X22)</f>
        <v>0</v>
      </c>
    </row>
    <row r="23" spans="1:27" ht="18" customHeight="1" x14ac:dyDescent="0.25">
      <c r="A23" s="190" t="s">
        <v>245</v>
      </c>
      <c r="B23" s="36">
        <f>MAX('P1'!B23,'P2'!B23,'P3'!B23,'P4'!B23)</f>
        <v>1</v>
      </c>
      <c r="C23" s="36">
        <f>MAX('P1'!C23,'P2'!C23,'P3'!C23,'P4'!C23)</f>
        <v>1</v>
      </c>
      <c r="D23" s="36">
        <f>MAX('P1'!D23,'P2'!D23,'P3'!D23,'P4'!D23)</f>
        <v>2</v>
      </c>
      <c r="E23" s="36">
        <f>MAX('P1'!E23,'P2'!E23,'P3'!E23,'P4'!E23)</f>
        <v>3</v>
      </c>
      <c r="F23" s="36">
        <f>MAX('P1'!F23,'P2'!F23,'P3'!F23,'P4'!F23)</f>
        <v>3</v>
      </c>
      <c r="G23" s="36">
        <f>MAX('P1'!G23,'P2'!G23,'P3'!G23,'P4'!G23)</f>
        <v>3</v>
      </c>
      <c r="H23" s="36">
        <f>MAX('P1'!H23,'P2'!H23,'P3'!H23,'P4'!H23)</f>
        <v>4</v>
      </c>
      <c r="I23" s="36">
        <f>MAX('P1'!I23,'P2'!I23,'P3'!I23,'P4'!I23)</f>
        <v>4</v>
      </c>
      <c r="J23" s="36">
        <f>MAX('P1'!J23,'P2'!J23,'P3'!J23,'P4'!J23)</f>
        <v>4</v>
      </c>
      <c r="K23" s="36">
        <f>MAX('P1'!K23,'P2'!K23,'P3'!K23,'P4'!K23)</f>
        <v>1</v>
      </c>
      <c r="L23" s="36">
        <f>MAX('P1'!L23,'P2'!L23,'P3'!L23,'P4'!L23)</f>
        <v>1</v>
      </c>
      <c r="M23" s="36">
        <f>MAX('P1'!M23,'P2'!M23,'P3'!M23,'P4'!M23)</f>
        <v>1</v>
      </c>
      <c r="N23" s="36">
        <f>MAX('P1'!N23,'P2'!N23,'P3'!N23,'P4'!N23)</f>
        <v>1</v>
      </c>
      <c r="O23" s="36">
        <f>MAX('P1'!O23,'P2'!O23,'P3'!O23,'P4'!O23)</f>
        <v>1</v>
      </c>
      <c r="P23" s="36">
        <f>MAX('P1'!P23,'P2'!P23,'P3'!P23,'P4'!P23)</f>
        <v>3</v>
      </c>
      <c r="Q23" s="36">
        <f>MAX('P1'!Q23,'P2'!Q23,'P3'!Q23,'P4'!Q23)</f>
        <v>3</v>
      </c>
      <c r="R23" s="36">
        <f>MAX('P1'!R23,'P2'!R23,'P3'!R23,'P4'!R23)</f>
        <v>3</v>
      </c>
      <c r="S23" s="36">
        <f>MAX('P1'!S23,'P2'!S23,'P3'!S23,'P4'!S23)</f>
        <v>4</v>
      </c>
      <c r="T23" s="36">
        <f>MAX('P1'!T23,'P2'!T23,'P3'!T23,'P4'!T23)</f>
        <v>1</v>
      </c>
      <c r="U23" s="36">
        <f>MAX('P1'!U23,'P2'!U23,'P3'!U23,'P4'!U23)</f>
        <v>1</v>
      </c>
      <c r="V23" s="36">
        <f>MAX('P1'!V23,'P2'!V23,'P3'!V23,'P4'!V23)</f>
        <v>1</v>
      </c>
      <c r="W23" s="36">
        <f>MAX('P1'!W23,'P2'!W23,'P3'!W23,'P4'!W23)</f>
        <v>3</v>
      </c>
      <c r="X23" s="36">
        <f>MAX('P1'!X23,'P2'!X23,'P3'!X23,'P4'!X23)</f>
        <v>3</v>
      </c>
    </row>
    <row r="24" spans="1:27" ht="18" customHeight="1" x14ac:dyDescent="0.25">
      <c r="A24" s="190" t="s">
        <v>93</v>
      </c>
      <c r="B24" s="36">
        <f>MAX('P1'!B24,'P2'!B24,'P3'!B24,'P4'!B24)</f>
        <v>0</v>
      </c>
      <c r="C24" s="36">
        <f>MAX('P1'!C24,'P2'!C24,'P3'!C24,'P4'!C24)</f>
        <v>0</v>
      </c>
      <c r="D24" s="36">
        <f>MAX('P1'!D24,'P2'!D24,'P3'!D24,'P4'!D24)</f>
        <v>0</v>
      </c>
      <c r="E24" s="36">
        <f>MAX('P1'!E24,'P2'!E24,'P3'!E24,'P4'!E24)</f>
        <v>0</v>
      </c>
      <c r="F24" s="36">
        <f>MAX('P1'!F24,'P2'!F24,'P3'!F24,'P4'!F24)</f>
        <v>0</v>
      </c>
      <c r="G24" s="36">
        <f>MAX('P1'!G24,'P2'!G24,'P3'!G24,'P4'!G24)</f>
        <v>0</v>
      </c>
      <c r="H24" s="36">
        <f>MAX('P1'!H24,'P2'!H24,'P3'!H24,'P4'!H24)</f>
        <v>0</v>
      </c>
      <c r="I24" s="36">
        <f>MAX('P1'!I24,'P2'!I24,'P3'!I24,'P4'!I24)</f>
        <v>0</v>
      </c>
      <c r="J24" s="36">
        <f>MAX('P1'!J24,'P2'!J24,'P3'!J24,'P4'!J24)</f>
        <v>0</v>
      </c>
      <c r="K24" s="36">
        <f>MAX('P1'!K24,'P2'!K24,'P3'!K24,'P4'!K24)</f>
        <v>0</v>
      </c>
      <c r="L24" s="36">
        <f>MAX('P1'!L24,'P2'!L24,'P3'!L24,'P4'!L24)</f>
        <v>0</v>
      </c>
      <c r="M24" s="36">
        <f>MAX('P1'!M24,'P2'!M24,'P3'!M24,'P4'!M24)</f>
        <v>0</v>
      </c>
      <c r="N24" s="36">
        <f>MAX('P1'!N24,'P2'!N24,'P3'!N24,'P4'!N24)</f>
        <v>0</v>
      </c>
      <c r="O24" s="36">
        <f>MAX('P1'!O24,'P2'!O24,'P3'!O24,'P4'!O24)</f>
        <v>0</v>
      </c>
      <c r="P24" s="36">
        <f>MAX('P1'!P24,'P2'!P24,'P3'!P24,'P4'!P24)</f>
        <v>0</v>
      </c>
      <c r="Q24" s="36">
        <f>MAX('P1'!Q24,'P2'!Q24,'P3'!Q24,'P4'!Q24)</f>
        <v>0</v>
      </c>
      <c r="R24" s="36">
        <f>MAX('P1'!R24,'P2'!R24,'P3'!R24,'P4'!R24)</f>
        <v>0</v>
      </c>
      <c r="S24" s="36">
        <f>MAX('P1'!S24,'P2'!S24,'P3'!S24,'P4'!S24)</f>
        <v>0</v>
      </c>
      <c r="T24" s="36">
        <f>MAX('P1'!T24,'P2'!T24,'P3'!T24,'P4'!T24)</f>
        <v>0</v>
      </c>
      <c r="U24" s="36">
        <f>MAX('P1'!U24,'P2'!U24,'P3'!U24,'P4'!U24)</f>
        <v>0</v>
      </c>
      <c r="V24" s="36">
        <f>MAX('P1'!V24,'P2'!V24,'P3'!V24,'P4'!V24)</f>
        <v>0</v>
      </c>
      <c r="W24" s="36">
        <f>MAX('P1'!W24,'P2'!W24,'P3'!W24,'P4'!W24)</f>
        <v>0</v>
      </c>
      <c r="X24" s="36">
        <f>MAX('P1'!X24,'P2'!X24,'P3'!X24,'P4'!X24)</f>
        <v>0</v>
      </c>
    </row>
    <row r="25" spans="1:27" ht="18" customHeight="1" x14ac:dyDescent="0.25">
      <c r="A25" s="191" t="s">
        <v>95</v>
      </c>
      <c r="B25" s="36">
        <f>MAX('P1'!B25,'P2'!B25,'P3'!B25,'P4'!B25)</f>
        <v>0</v>
      </c>
      <c r="C25" s="36">
        <f>MAX('P1'!C25,'P2'!C25,'P3'!C25,'P4'!C25)</f>
        <v>0</v>
      </c>
      <c r="D25" s="36">
        <f>MAX('P1'!D25,'P2'!D25,'P3'!D25,'P4'!D25)</f>
        <v>0</v>
      </c>
      <c r="E25" s="36">
        <f>MAX('P1'!E25,'P2'!E25,'P3'!E25,'P4'!E25)</f>
        <v>0</v>
      </c>
      <c r="F25" s="36">
        <f>MAX('P1'!F25,'P2'!F25,'P3'!F25,'P4'!F25)</f>
        <v>0</v>
      </c>
      <c r="G25" s="36">
        <f>MAX('P1'!G25,'P2'!G25,'P3'!G25,'P4'!G25)</f>
        <v>0</v>
      </c>
      <c r="H25" s="36">
        <f>MAX('P1'!H25,'P2'!H25,'P3'!H25,'P4'!H25)</f>
        <v>0</v>
      </c>
      <c r="I25" s="36">
        <f>MAX('P1'!I25,'P2'!I25,'P3'!I25,'P4'!I25)</f>
        <v>0</v>
      </c>
      <c r="J25" s="36">
        <f>MAX('P1'!J25,'P2'!J25,'P3'!J25,'P4'!J25)</f>
        <v>0</v>
      </c>
      <c r="K25" s="36">
        <f>MAX('P1'!K25,'P2'!K25,'P3'!K25,'P4'!K25)</f>
        <v>0</v>
      </c>
      <c r="L25" s="36">
        <f>MAX('P1'!L25,'P2'!L25,'P3'!L25,'P4'!L25)</f>
        <v>0</v>
      </c>
      <c r="M25" s="36">
        <f>MAX('P1'!M25,'P2'!M25,'P3'!M25,'P4'!M25)</f>
        <v>0</v>
      </c>
      <c r="N25" s="36">
        <f>MAX('P1'!N25,'P2'!N25,'P3'!N25,'P4'!N25)</f>
        <v>0</v>
      </c>
      <c r="O25" s="36">
        <f>MAX('P1'!O25,'P2'!O25,'P3'!O25,'P4'!O25)</f>
        <v>0</v>
      </c>
      <c r="P25" s="36">
        <f>MAX('P1'!P25,'P2'!P25,'P3'!P25,'P4'!P25)</f>
        <v>0</v>
      </c>
      <c r="Q25" s="36">
        <f>MAX('P1'!Q25,'P2'!Q25,'P3'!Q25,'P4'!Q25)</f>
        <v>0</v>
      </c>
      <c r="R25" s="36">
        <f>MAX('P1'!R25,'P2'!R25,'P3'!R25,'P4'!R25)</f>
        <v>0</v>
      </c>
      <c r="S25" s="36">
        <f>MAX('P1'!S25,'P2'!S25,'P3'!S25,'P4'!S25)</f>
        <v>0</v>
      </c>
      <c r="T25" s="36">
        <f>MAX('P1'!T25,'P2'!T25,'P3'!T25,'P4'!T25)</f>
        <v>0</v>
      </c>
      <c r="U25" s="36">
        <f>MAX('P1'!U25,'P2'!U25,'P3'!U25,'P4'!U25)</f>
        <v>0</v>
      </c>
      <c r="V25" s="36">
        <f>MAX('P1'!V25,'P2'!V25,'P3'!V25,'P4'!V25)</f>
        <v>0</v>
      </c>
      <c r="W25" s="36">
        <f>MAX('P1'!W25,'P2'!W25,'P3'!W25,'P4'!W25)</f>
        <v>0</v>
      </c>
      <c r="X25" s="36">
        <f>MAX('P1'!X25,'P2'!X25,'P3'!X25,'P4'!X25)</f>
        <v>0</v>
      </c>
    </row>
    <row r="26" spans="1:27" ht="69" x14ac:dyDescent="0.25">
      <c r="A26" s="192" t="s">
        <v>246</v>
      </c>
      <c r="B26" s="286" t="s">
        <v>247</v>
      </c>
      <c r="C26" s="287"/>
      <c r="D26" s="287"/>
      <c r="E26" s="287"/>
      <c r="F26" s="287"/>
      <c r="G26" s="287"/>
      <c r="H26" s="287"/>
      <c r="I26" s="287"/>
      <c r="J26" s="287"/>
      <c r="K26" s="287"/>
      <c r="L26" s="287"/>
      <c r="M26" s="287"/>
      <c r="N26" s="287"/>
      <c r="O26" s="287"/>
      <c r="P26" s="287"/>
      <c r="Q26" s="287"/>
      <c r="R26" s="287"/>
      <c r="S26" s="287"/>
      <c r="T26" s="287"/>
      <c r="U26" s="287"/>
      <c r="V26" s="287"/>
      <c r="W26" s="287"/>
      <c r="X26" s="287"/>
    </row>
  </sheetData>
  <sheetProtection algorithmName="SHA-512" hashValue="GdhmogumPzz0+DRTuXH03Fijrru8S0J4e3ihGw7dFDeUiu82Bk8qahPjxe0hrVnonyDJrJIeOowQOBN4i6lwuQ==" saltValue="0aCxxx6GgQZBWErvKq0tOg==" spinCount="100000" sheet="1" objects="1" scenarios="1"/>
  <mergeCells count="14">
    <mergeCell ref="Z12:AA12"/>
    <mergeCell ref="B26:X26"/>
    <mergeCell ref="B1:X1"/>
    <mergeCell ref="B4:J4"/>
    <mergeCell ref="T10:V10"/>
    <mergeCell ref="W10:X10"/>
    <mergeCell ref="K10:S10"/>
    <mergeCell ref="B3:X3"/>
    <mergeCell ref="B2:X2"/>
    <mergeCell ref="A5:A8"/>
    <mergeCell ref="B6:D6"/>
    <mergeCell ref="B7:D7"/>
    <mergeCell ref="B8:D8"/>
    <mergeCell ref="B10:J10"/>
  </mergeCells>
  <conditionalFormatting sqref="B12:X25 E5:E8">
    <cfRule type="cellIs" dxfId="122" priority="4" operator="equal">
      <formula>4</formula>
    </cfRule>
  </conditionalFormatting>
  <conditionalFormatting sqref="E5:E8 B12:X25">
    <cfRule type="cellIs" dxfId="121" priority="3" operator="equal">
      <formula>1</formula>
    </cfRule>
    <cfRule type="cellIs" dxfId="120" priority="5" operator="equal">
      <formula>3</formula>
    </cfRule>
    <cfRule type="cellIs" dxfId="119" priority="6" operator="equal">
      <formula>2</formula>
    </cfRule>
  </conditionalFormatting>
  <conditionalFormatting sqref="V16:X16">
    <cfRule type="cellIs" dxfId="118" priority="1" operator="equal">
      <formula>4</formula>
    </cfRule>
    <cfRule type="cellIs" dxfId="117" priority="2" operator="equal">
      <formula>2</formula>
    </cfRule>
  </conditionalFormatting>
  <dataValidations count="1">
    <dataValidation type="list" allowBlank="1" showInputMessage="1" showErrorMessage="1" sqref="B12:X25" xr:uid="{00000000-0002-0000-0300-000000000000}">
      <formula1>$Z$14:$Z$17</formula1>
    </dataValidation>
  </dataValidations>
  <pageMargins left="0.7" right="0.7" top="0.75" bottom="0.75"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6"/>
  <sheetViews>
    <sheetView zoomScaleNormal="100" workbookViewId="0">
      <selection activeCell="B4" sqref="B4:J4"/>
    </sheetView>
  </sheetViews>
  <sheetFormatPr defaultColWidth="27.42578125" defaultRowHeight="12.75" x14ac:dyDescent="0.25"/>
  <cols>
    <col min="1" max="1" width="37.42578125" style="16" customWidth="1"/>
    <col min="2" max="24" width="4.5703125" style="16" customWidth="1"/>
    <col min="25" max="25" width="2.42578125" style="16" customWidth="1"/>
    <col min="26" max="26" width="6.42578125" style="16" customWidth="1"/>
    <col min="27" max="27" width="10.5703125" style="16" customWidth="1"/>
    <col min="28" max="16384" width="27.42578125" style="16"/>
  </cols>
  <sheetData>
    <row r="1" spans="1:27" ht="20.100000000000001" customHeight="1" x14ac:dyDescent="0.25">
      <c r="A1" s="180" t="s">
        <v>233</v>
      </c>
      <c r="B1" s="288" t="str">
        <f>'Katalog primárních aktiv'!B3</f>
        <v>Seznam certifikovaných senzorů</v>
      </c>
      <c r="C1" s="288"/>
      <c r="D1" s="288"/>
      <c r="E1" s="288"/>
      <c r="F1" s="288"/>
      <c r="G1" s="288"/>
      <c r="H1" s="288"/>
      <c r="I1" s="288"/>
      <c r="J1" s="288"/>
      <c r="K1" s="288"/>
      <c r="L1" s="288"/>
      <c r="M1" s="288"/>
      <c r="N1" s="288"/>
      <c r="O1" s="288"/>
      <c r="P1" s="288"/>
      <c r="Q1" s="288"/>
      <c r="R1" s="288"/>
      <c r="S1" s="288"/>
      <c r="T1" s="288"/>
      <c r="U1" s="288"/>
      <c r="V1" s="288"/>
      <c r="W1" s="288"/>
      <c r="X1" s="288"/>
    </row>
    <row r="2" spans="1:27" ht="20.100000000000001" customHeight="1" x14ac:dyDescent="0.25">
      <c r="A2" s="180" t="s">
        <v>234</v>
      </c>
      <c r="B2" s="293" t="str">
        <f>'Katalog primárních aktiv'!F3</f>
        <v>náměstek sekce certifikací (Martin Novotný)</v>
      </c>
      <c r="C2" s="294"/>
      <c r="D2" s="294"/>
      <c r="E2" s="294"/>
      <c r="F2" s="294"/>
      <c r="G2" s="294"/>
      <c r="H2" s="294"/>
      <c r="I2" s="294"/>
      <c r="J2" s="294"/>
      <c r="K2" s="294"/>
      <c r="L2" s="294"/>
      <c r="M2" s="294"/>
      <c r="N2" s="294"/>
      <c r="O2" s="294"/>
      <c r="P2" s="294"/>
      <c r="Q2" s="294"/>
      <c r="R2" s="294"/>
      <c r="S2" s="294"/>
      <c r="T2" s="294"/>
      <c r="U2" s="294"/>
      <c r="V2" s="294"/>
      <c r="W2" s="294"/>
      <c r="X2" s="295"/>
    </row>
    <row r="3" spans="1:27" ht="20.100000000000001" customHeight="1" x14ac:dyDescent="0.25">
      <c r="A3" s="180" t="s">
        <v>235</v>
      </c>
      <c r="B3" s="288" t="str">
        <f>'Katalog primárních aktiv'!G3</f>
        <v>ředitelka odboru podpory (Renata Malá)</v>
      </c>
      <c r="C3" s="288"/>
      <c r="D3" s="288"/>
      <c r="E3" s="288"/>
      <c r="F3" s="288"/>
      <c r="G3" s="288"/>
      <c r="H3" s="288"/>
      <c r="I3" s="288"/>
      <c r="J3" s="288"/>
      <c r="K3" s="288"/>
      <c r="L3" s="288"/>
      <c r="M3" s="288"/>
      <c r="N3" s="288"/>
      <c r="O3" s="288"/>
      <c r="P3" s="288"/>
      <c r="Q3" s="288"/>
      <c r="R3" s="288"/>
      <c r="S3" s="288"/>
      <c r="T3" s="288"/>
      <c r="U3" s="288"/>
      <c r="V3" s="288"/>
      <c r="W3" s="288"/>
      <c r="X3" s="288"/>
    </row>
    <row r="4" spans="1:27" ht="20.100000000000001" customHeight="1" x14ac:dyDescent="0.25">
      <c r="A4" s="180" t="s">
        <v>236</v>
      </c>
      <c r="B4" s="289">
        <v>46041</v>
      </c>
      <c r="C4" s="289"/>
      <c r="D4" s="289"/>
      <c r="E4" s="289"/>
      <c r="F4" s="289"/>
      <c r="G4" s="289"/>
      <c r="H4" s="289"/>
      <c r="I4" s="289"/>
      <c r="J4" s="289"/>
    </row>
    <row r="5" spans="1:27" ht="20.100000000000001" customHeight="1" x14ac:dyDescent="0.25">
      <c r="A5" s="279" t="s">
        <v>237</v>
      </c>
      <c r="B5" s="181" t="s">
        <v>11</v>
      </c>
      <c r="C5" s="182"/>
      <c r="D5" s="183"/>
      <c r="E5" s="32">
        <v>2</v>
      </c>
      <c r="F5" s="33"/>
      <c r="G5" s="33"/>
      <c r="H5" s="33"/>
      <c r="I5" s="33"/>
      <c r="J5" s="33"/>
    </row>
    <row r="6" spans="1:27" ht="20.100000000000001" customHeight="1" x14ac:dyDescent="0.25">
      <c r="A6" s="280"/>
      <c r="B6" s="282" t="s">
        <v>12</v>
      </c>
      <c r="C6" s="283"/>
      <c r="D6" s="284"/>
      <c r="E6" s="32">
        <f>MAX(K12:S25)</f>
        <v>1</v>
      </c>
      <c r="F6" s="33"/>
      <c r="G6" s="33"/>
      <c r="H6" s="33"/>
      <c r="I6" s="33"/>
      <c r="J6" s="33"/>
    </row>
    <row r="7" spans="1:27" ht="20.100000000000001" customHeight="1" x14ac:dyDescent="0.25">
      <c r="A7" s="280"/>
      <c r="B7" s="282" t="s">
        <v>13</v>
      </c>
      <c r="C7" s="283"/>
      <c r="D7" s="284"/>
      <c r="E7" s="32">
        <f>MAX(T12:V25)</f>
        <v>1</v>
      </c>
      <c r="F7" s="33"/>
      <c r="G7" s="33"/>
      <c r="H7" s="33"/>
      <c r="I7" s="33"/>
      <c r="J7" s="33"/>
    </row>
    <row r="8" spans="1:27" ht="20.100000000000001" customHeight="1" x14ac:dyDescent="0.25">
      <c r="A8" s="281"/>
      <c r="B8" s="282" t="s">
        <v>14</v>
      </c>
      <c r="C8" s="283"/>
      <c r="D8" s="284"/>
      <c r="E8" s="32">
        <f>MAX(W12:X25)</f>
        <v>3</v>
      </c>
      <c r="F8" s="33"/>
      <c r="G8" s="33"/>
      <c r="H8" s="33"/>
      <c r="I8" s="33"/>
      <c r="J8" s="33"/>
    </row>
    <row r="9" spans="1:27" ht="9.75" customHeight="1" x14ac:dyDescent="0.25">
      <c r="A9" s="34"/>
    </row>
    <row r="10" spans="1:27" ht="20.100000000000001" customHeight="1" x14ac:dyDescent="0.25">
      <c r="A10" s="21"/>
      <c r="B10" s="251" t="s">
        <v>11</v>
      </c>
      <c r="C10" s="251"/>
      <c r="D10" s="251"/>
      <c r="E10" s="251"/>
      <c r="F10" s="251"/>
      <c r="G10" s="251"/>
      <c r="H10" s="251"/>
      <c r="I10" s="251"/>
      <c r="J10" s="251"/>
      <c r="K10" s="251" t="s">
        <v>12</v>
      </c>
      <c r="L10" s="251"/>
      <c r="M10" s="251"/>
      <c r="N10" s="251"/>
      <c r="O10" s="251"/>
      <c r="P10" s="251"/>
      <c r="Q10" s="251"/>
      <c r="R10" s="251"/>
      <c r="S10" s="251"/>
      <c r="T10" s="263" t="s">
        <v>13</v>
      </c>
      <c r="U10" s="263"/>
      <c r="V10" s="263"/>
      <c r="W10" s="251" t="s">
        <v>14</v>
      </c>
      <c r="X10" s="251"/>
      <c r="Y10" s="35"/>
    </row>
    <row r="11" spans="1:27" ht="139.5" x14ac:dyDescent="0.25">
      <c r="A11" s="184" t="s">
        <v>238</v>
      </c>
      <c r="B11" s="185" t="s">
        <v>18</v>
      </c>
      <c r="C11" s="185" t="s">
        <v>239</v>
      </c>
      <c r="D11" s="185" t="s">
        <v>20</v>
      </c>
      <c r="E11" s="185" t="s">
        <v>21</v>
      </c>
      <c r="F11" s="185" t="s">
        <v>22</v>
      </c>
      <c r="G11" s="185" t="s">
        <v>23</v>
      </c>
      <c r="H11" s="185" t="s">
        <v>24</v>
      </c>
      <c r="I11" s="185" t="s">
        <v>25</v>
      </c>
      <c r="J11" s="185" t="s">
        <v>26</v>
      </c>
      <c r="K11" s="193" t="s">
        <v>27</v>
      </c>
      <c r="L11" s="193" t="s">
        <v>28</v>
      </c>
      <c r="M11" s="193" t="s">
        <v>29</v>
      </c>
      <c r="N11" s="193" t="s">
        <v>30</v>
      </c>
      <c r="O11" s="194" t="s">
        <v>31</v>
      </c>
      <c r="P11" s="194" t="s">
        <v>32</v>
      </c>
      <c r="Q11" s="194" t="s">
        <v>33</v>
      </c>
      <c r="R11" s="194" t="s">
        <v>34</v>
      </c>
      <c r="S11" s="193" t="s">
        <v>35</v>
      </c>
      <c r="T11" s="185" t="s">
        <v>36</v>
      </c>
      <c r="U11" s="185" t="s">
        <v>37</v>
      </c>
      <c r="V11" s="185" t="s">
        <v>38</v>
      </c>
      <c r="W11" s="193" t="s">
        <v>39</v>
      </c>
      <c r="X11" s="193" t="s">
        <v>40</v>
      </c>
      <c r="Y11" s="35"/>
    </row>
    <row r="12" spans="1:27" ht="25.5" x14ac:dyDescent="0.25">
      <c r="A12" s="189" t="s">
        <v>240</v>
      </c>
      <c r="B12" s="36"/>
      <c r="C12" s="36"/>
      <c r="D12" s="36"/>
      <c r="E12" s="36"/>
      <c r="F12" s="36"/>
      <c r="G12" s="36"/>
      <c r="H12" s="36"/>
      <c r="I12" s="36"/>
      <c r="J12" s="36"/>
      <c r="K12" s="36"/>
      <c r="L12" s="36"/>
      <c r="M12" s="36"/>
      <c r="N12" s="36"/>
      <c r="O12" s="36"/>
      <c r="P12" s="36"/>
      <c r="Q12" s="36"/>
      <c r="R12" s="36"/>
      <c r="S12" s="36"/>
      <c r="T12" s="36"/>
      <c r="U12" s="36"/>
      <c r="V12" s="36"/>
      <c r="W12" s="36"/>
      <c r="X12" s="36"/>
      <c r="Z12" s="285" t="s">
        <v>241</v>
      </c>
      <c r="AA12" s="285"/>
    </row>
    <row r="13" spans="1:27" ht="25.5" x14ac:dyDescent="0.25">
      <c r="A13" s="189" t="s">
        <v>242</v>
      </c>
      <c r="B13" s="36"/>
      <c r="C13" s="36"/>
      <c r="D13" s="36"/>
      <c r="E13" s="36"/>
      <c r="F13" s="36"/>
      <c r="G13" s="36"/>
      <c r="H13" s="36"/>
      <c r="I13" s="36"/>
      <c r="J13" s="36"/>
      <c r="K13" s="36"/>
      <c r="L13" s="36"/>
      <c r="M13" s="36"/>
      <c r="N13" s="36"/>
      <c r="O13" s="36"/>
      <c r="P13" s="36"/>
      <c r="Q13" s="36"/>
      <c r="R13" s="36"/>
      <c r="S13" s="36"/>
      <c r="T13" s="36"/>
      <c r="U13" s="36"/>
      <c r="V13" s="36"/>
      <c r="W13" s="36"/>
      <c r="X13" s="36"/>
      <c r="Z13" s="89">
        <v>0</v>
      </c>
      <c r="AA13" s="89" t="s">
        <v>243</v>
      </c>
    </row>
    <row r="14" spans="1:27" ht="18" customHeight="1" x14ac:dyDescent="0.25">
      <c r="A14" s="190" t="s">
        <v>84</v>
      </c>
      <c r="B14" s="36"/>
      <c r="C14" s="36"/>
      <c r="D14" s="36"/>
      <c r="E14" s="36"/>
      <c r="F14" s="36"/>
      <c r="G14" s="36"/>
      <c r="H14" s="36"/>
      <c r="I14" s="36"/>
      <c r="J14" s="36"/>
      <c r="K14" s="36"/>
      <c r="L14" s="36"/>
      <c r="M14" s="36"/>
      <c r="N14" s="36"/>
      <c r="O14" s="36"/>
      <c r="P14" s="36"/>
      <c r="Q14" s="36"/>
      <c r="R14" s="36"/>
      <c r="S14" s="36"/>
      <c r="T14" s="36"/>
      <c r="U14" s="36"/>
      <c r="V14" s="36"/>
      <c r="W14" s="36"/>
      <c r="X14" s="36"/>
      <c r="Z14" s="17">
        <v>1</v>
      </c>
      <c r="AA14" s="18" t="s">
        <v>42</v>
      </c>
    </row>
    <row r="15" spans="1:27" ht="18" customHeight="1" x14ac:dyDescent="0.25">
      <c r="A15" s="190" t="s">
        <v>85</v>
      </c>
      <c r="B15" s="36">
        <v>1</v>
      </c>
      <c r="C15" s="36">
        <v>1</v>
      </c>
      <c r="D15" s="36">
        <v>1</v>
      </c>
      <c r="E15" s="36">
        <v>1</v>
      </c>
      <c r="F15" s="36">
        <v>1</v>
      </c>
      <c r="G15" s="36">
        <v>2</v>
      </c>
      <c r="H15" s="36">
        <v>2</v>
      </c>
      <c r="I15" s="36">
        <v>2</v>
      </c>
      <c r="J15" s="36">
        <v>3</v>
      </c>
      <c r="K15" s="36">
        <v>1</v>
      </c>
      <c r="L15" s="36">
        <v>1</v>
      </c>
      <c r="M15" s="36">
        <v>1</v>
      </c>
      <c r="N15" s="36">
        <v>1</v>
      </c>
      <c r="O15" s="36">
        <v>1</v>
      </c>
      <c r="P15" s="36">
        <v>1</v>
      </c>
      <c r="Q15" s="36">
        <v>1</v>
      </c>
      <c r="R15" s="36">
        <v>1</v>
      </c>
      <c r="S15" s="36">
        <v>1</v>
      </c>
      <c r="T15" s="36">
        <v>1</v>
      </c>
      <c r="U15" s="36">
        <v>1</v>
      </c>
      <c r="V15" s="36">
        <v>1</v>
      </c>
      <c r="W15" s="36">
        <v>3</v>
      </c>
      <c r="X15" s="36">
        <v>3</v>
      </c>
      <c r="Z15" s="19">
        <v>2</v>
      </c>
      <c r="AA15" s="20" t="s">
        <v>46</v>
      </c>
    </row>
    <row r="16" spans="1:27" ht="18" customHeight="1" x14ac:dyDescent="0.25">
      <c r="A16" s="190" t="s">
        <v>86</v>
      </c>
      <c r="B16" s="36">
        <v>1</v>
      </c>
      <c r="C16" s="36">
        <v>1</v>
      </c>
      <c r="D16" s="36">
        <v>1</v>
      </c>
      <c r="E16" s="36">
        <v>1</v>
      </c>
      <c r="F16" s="36">
        <v>1</v>
      </c>
      <c r="G16" s="36">
        <v>2</v>
      </c>
      <c r="H16" s="36">
        <v>2</v>
      </c>
      <c r="I16" s="36">
        <v>2</v>
      </c>
      <c r="J16" s="36">
        <v>2</v>
      </c>
      <c r="K16" s="36">
        <v>1</v>
      </c>
      <c r="L16" s="36">
        <v>1</v>
      </c>
      <c r="M16" s="36">
        <v>1</v>
      </c>
      <c r="N16" s="36">
        <v>1</v>
      </c>
      <c r="O16" s="36">
        <v>1</v>
      </c>
      <c r="P16" s="36">
        <v>1</v>
      </c>
      <c r="Q16" s="36">
        <v>1</v>
      </c>
      <c r="R16" s="36">
        <v>1</v>
      </c>
      <c r="S16" s="36">
        <v>1</v>
      </c>
      <c r="T16" s="36">
        <v>1</v>
      </c>
      <c r="U16" s="36">
        <v>1</v>
      </c>
      <c r="V16" s="36">
        <v>1</v>
      </c>
      <c r="W16" s="36">
        <v>2</v>
      </c>
      <c r="X16" s="36">
        <v>2</v>
      </c>
      <c r="Z16" s="159">
        <v>3</v>
      </c>
      <c r="AA16" s="160" t="s">
        <v>49</v>
      </c>
    </row>
    <row r="17" spans="1:27" ht="18" customHeight="1" x14ac:dyDescent="0.25">
      <c r="A17" s="190" t="s">
        <v>87</v>
      </c>
      <c r="B17" s="36"/>
      <c r="C17" s="36"/>
      <c r="D17" s="36"/>
      <c r="E17" s="36"/>
      <c r="F17" s="36"/>
      <c r="G17" s="36"/>
      <c r="H17" s="36"/>
      <c r="I17" s="36"/>
      <c r="J17" s="36"/>
      <c r="K17" s="36"/>
      <c r="L17" s="36"/>
      <c r="M17" s="36"/>
      <c r="N17" s="36"/>
      <c r="O17" s="36"/>
      <c r="P17" s="36"/>
      <c r="Q17" s="36"/>
      <c r="R17" s="36"/>
      <c r="S17" s="36"/>
      <c r="T17" s="36"/>
      <c r="U17" s="36"/>
      <c r="V17" s="36"/>
      <c r="W17" s="36"/>
      <c r="X17" s="36"/>
      <c r="Z17" s="165">
        <v>4</v>
      </c>
      <c r="AA17" s="166" t="s">
        <v>52</v>
      </c>
    </row>
    <row r="18" spans="1:27" ht="18" customHeight="1" x14ac:dyDescent="0.25">
      <c r="A18" s="190" t="s">
        <v>88</v>
      </c>
      <c r="B18" s="36">
        <v>1</v>
      </c>
      <c r="C18" s="36">
        <v>1</v>
      </c>
      <c r="D18" s="36">
        <v>1</v>
      </c>
      <c r="E18" s="36">
        <v>1</v>
      </c>
      <c r="F18" s="36">
        <v>1</v>
      </c>
      <c r="G18" s="36">
        <v>2</v>
      </c>
      <c r="H18" s="36">
        <v>2</v>
      </c>
      <c r="I18" s="36">
        <v>2</v>
      </c>
      <c r="J18" s="36">
        <v>2</v>
      </c>
      <c r="K18" s="36">
        <v>1</v>
      </c>
      <c r="L18" s="36">
        <v>1</v>
      </c>
      <c r="M18" s="36">
        <v>1</v>
      </c>
      <c r="N18" s="36">
        <v>1</v>
      </c>
      <c r="O18" s="36">
        <v>1</v>
      </c>
      <c r="P18" s="36">
        <v>1</v>
      </c>
      <c r="Q18" s="36">
        <v>1</v>
      </c>
      <c r="R18" s="36">
        <v>1</v>
      </c>
      <c r="S18" s="36">
        <v>1</v>
      </c>
      <c r="T18" s="36">
        <v>1</v>
      </c>
      <c r="U18" s="36">
        <v>1</v>
      </c>
      <c r="V18" s="36">
        <v>1</v>
      </c>
      <c r="W18" s="36">
        <v>2</v>
      </c>
      <c r="X18" s="36">
        <v>2</v>
      </c>
    </row>
    <row r="19" spans="1:27" ht="18" customHeight="1" x14ac:dyDescent="0.25">
      <c r="A19" s="190" t="s">
        <v>244</v>
      </c>
      <c r="B19" s="36">
        <v>1</v>
      </c>
      <c r="C19" s="36">
        <v>1</v>
      </c>
      <c r="D19" s="36">
        <v>1</v>
      </c>
      <c r="E19" s="36">
        <v>1</v>
      </c>
      <c r="F19" s="36">
        <v>1</v>
      </c>
      <c r="G19" s="36">
        <v>2</v>
      </c>
      <c r="H19" s="36">
        <v>2</v>
      </c>
      <c r="I19" s="36">
        <v>2</v>
      </c>
      <c r="J19" s="36">
        <v>2</v>
      </c>
      <c r="K19" s="36">
        <v>1</v>
      </c>
      <c r="L19" s="36">
        <v>1</v>
      </c>
      <c r="M19" s="36">
        <v>1</v>
      </c>
      <c r="N19" s="36">
        <v>1</v>
      </c>
      <c r="O19" s="36">
        <v>1</v>
      </c>
      <c r="P19" s="36">
        <v>1</v>
      </c>
      <c r="Q19" s="36">
        <v>1</v>
      </c>
      <c r="R19" s="36">
        <v>1</v>
      </c>
      <c r="S19" s="36">
        <v>1</v>
      </c>
      <c r="T19" s="36">
        <v>1</v>
      </c>
      <c r="U19" s="36">
        <v>1</v>
      </c>
      <c r="V19" s="36">
        <v>1</v>
      </c>
      <c r="W19" s="36">
        <v>2</v>
      </c>
      <c r="X19" s="36">
        <v>2</v>
      </c>
    </row>
    <row r="20" spans="1:27" ht="18" customHeight="1" x14ac:dyDescent="0.25">
      <c r="A20" s="190" t="s">
        <v>90</v>
      </c>
      <c r="B20" s="36"/>
      <c r="C20" s="36"/>
      <c r="D20" s="36"/>
      <c r="E20" s="36"/>
      <c r="F20" s="36"/>
      <c r="G20" s="36"/>
      <c r="H20" s="36"/>
      <c r="I20" s="36"/>
      <c r="J20" s="36"/>
      <c r="K20" s="36"/>
      <c r="L20" s="36"/>
      <c r="M20" s="36"/>
      <c r="N20" s="36"/>
      <c r="O20" s="36"/>
      <c r="P20" s="36"/>
      <c r="Q20" s="36"/>
      <c r="R20" s="36"/>
      <c r="S20" s="36"/>
      <c r="T20" s="36"/>
      <c r="U20" s="36"/>
      <c r="V20" s="36"/>
      <c r="W20" s="36"/>
      <c r="X20" s="36"/>
    </row>
    <row r="21" spans="1:27" ht="18" customHeight="1" x14ac:dyDescent="0.25">
      <c r="A21" s="190" t="s">
        <v>91</v>
      </c>
      <c r="B21" s="36">
        <v>1</v>
      </c>
      <c r="C21" s="36">
        <v>1</v>
      </c>
      <c r="D21" s="36">
        <v>1</v>
      </c>
      <c r="E21" s="36">
        <v>1</v>
      </c>
      <c r="F21" s="36">
        <v>1</v>
      </c>
      <c r="G21" s="36">
        <v>2</v>
      </c>
      <c r="H21" s="36">
        <v>2</v>
      </c>
      <c r="I21" s="36">
        <v>2</v>
      </c>
      <c r="J21" s="36">
        <v>3</v>
      </c>
      <c r="K21" s="36">
        <v>1</v>
      </c>
      <c r="L21" s="36">
        <v>1</v>
      </c>
      <c r="M21" s="36">
        <v>1</v>
      </c>
      <c r="N21" s="36">
        <v>1</v>
      </c>
      <c r="O21" s="36">
        <v>1</v>
      </c>
      <c r="P21" s="36">
        <v>1</v>
      </c>
      <c r="Q21" s="36">
        <v>1</v>
      </c>
      <c r="R21" s="36">
        <v>1</v>
      </c>
      <c r="S21" s="36">
        <v>1</v>
      </c>
      <c r="T21" s="36">
        <v>1</v>
      </c>
      <c r="U21" s="36">
        <v>1</v>
      </c>
      <c r="V21" s="36">
        <v>1</v>
      </c>
      <c r="W21" s="36">
        <v>3</v>
      </c>
      <c r="X21" s="36">
        <v>3</v>
      </c>
    </row>
    <row r="22" spans="1:27" ht="18" customHeight="1" x14ac:dyDescent="0.25">
      <c r="A22" s="190" t="s">
        <v>92</v>
      </c>
      <c r="B22" s="36"/>
      <c r="C22" s="36"/>
      <c r="D22" s="36"/>
      <c r="E22" s="36"/>
      <c r="F22" s="36"/>
      <c r="G22" s="36"/>
      <c r="H22" s="36"/>
      <c r="I22" s="36"/>
      <c r="J22" s="36"/>
      <c r="K22" s="36"/>
      <c r="L22" s="36"/>
      <c r="M22" s="36"/>
      <c r="N22" s="36"/>
      <c r="O22" s="36"/>
      <c r="P22" s="36"/>
      <c r="Q22" s="36"/>
      <c r="R22" s="36"/>
      <c r="S22" s="36"/>
      <c r="T22" s="36"/>
      <c r="U22" s="36"/>
      <c r="V22" s="36"/>
      <c r="W22" s="36"/>
      <c r="X22" s="36"/>
    </row>
    <row r="23" spans="1:27" ht="18" customHeight="1" x14ac:dyDescent="0.25">
      <c r="A23" s="190" t="s">
        <v>245</v>
      </c>
      <c r="B23" s="36">
        <v>1</v>
      </c>
      <c r="C23" s="36">
        <v>1</v>
      </c>
      <c r="D23" s="36">
        <v>1</v>
      </c>
      <c r="E23" s="36">
        <v>1</v>
      </c>
      <c r="F23" s="36">
        <v>1</v>
      </c>
      <c r="G23" s="36">
        <v>2</v>
      </c>
      <c r="H23" s="36">
        <v>2</v>
      </c>
      <c r="I23" s="36">
        <v>2</v>
      </c>
      <c r="J23" s="36">
        <v>3</v>
      </c>
      <c r="K23" s="36">
        <v>1</v>
      </c>
      <c r="L23" s="36">
        <v>1</v>
      </c>
      <c r="M23" s="36">
        <v>1</v>
      </c>
      <c r="N23" s="36">
        <v>1</v>
      </c>
      <c r="O23" s="36">
        <v>1</v>
      </c>
      <c r="P23" s="36">
        <v>1</v>
      </c>
      <c r="Q23" s="36">
        <v>1</v>
      </c>
      <c r="R23" s="36">
        <v>1</v>
      </c>
      <c r="S23" s="36">
        <v>1</v>
      </c>
      <c r="T23" s="36">
        <v>1</v>
      </c>
      <c r="U23" s="36">
        <v>1</v>
      </c>
      <c r="V23" s="36">
        <v>1</v>
      </c>
      <c r="W23" s="36">
        <v>2</v>
      </c>
      <c r="X23" s="36">
        <v>2</v>
      </c>
    </row>
    <row r="24" spans="1:27" ht="18" customHeight="1" x14ac:dyDescent="0.25">
      <c r="A24" s="190" t="s">
        <v>93</v>
      </c>
      <c r="B24" s="36"/>
      <c r="C24" s="36"/>
      <c r="D24" s="36"/>
      <c r="E24" s="36"/>
      <c r="F24" s="36"/>
      <c r="G24" s="36"/>
      <c r="H24" s="36"/>
      <c r="I24" s="36"/>
      <c r="J24" s="36"/>
      <c r="K24" s="36"/>
      <c r="L24" s="36"/>
      <c r="M24" s="36"/>
      <c r="N24" s="36"/>
      <c r="O24" s="36"/>
      <c r="P24" s="36"/>
      <c r="Q24" s="36"/>
      <c r="R24" s="36"/>
      <c r="S24" s="36"/>
      <c r="T24" s="36"/>
      <c r="U24" s="36"/>
      <c r="V24" s="36"/>
      <c r="W24" s="36"/>
      <c r="X24" s="36"/>
    </row>
    <row r="25" spans="1:27" ht="18" customHeight="1" x14ac:dyDescent="0.25">
      <c r="A25" s="191" t="s">
        <v>95</v>
      </c>
      <c r="B25" s="36"/>
      <c r="C25" s="36"/>
      <c r="D25" s="36"/>
      <c r="E25" s="36"/>
      <c r="F25" s="36"/>
      <c r="G25" s="36"/>
      <c r="H25" s="36"/>
      <c r="I25" s="36"/>
      <c r="J25" s="36"/>
      <c r="K25" s="36"/>
      <c r="L25" s="36"/>
      <c r="M25" s="36"/>
      <c r="N25" s="36"/>
      <c r="O25" s="36"/>
      <c r="P25" s="36"/>
      <c r="Q25" s="36"/>
      <c r="R25" s="36"/>
      <c r="S25" s="36"/>
      <c r="T25" s="36"/>
      <c r="U25" s="36"/>
      <c r="V25" s="36"/>
      <c r="W25" s="36"/>
      <c r="X25" s="36"/>
    </row>
    <row r="26" spans="1:27" ht="195.75" customHeight="1" x14ac:dyDescent="0.25">
      <c r="A26" s="245" t="s">
        <v>246</v>
      </c>
      <c r="B26" s="286" t="s">
        <v>248</v>
      </c>
      <c r="C26" s="287"/>
      <c r="D26" s="287"/>
      <c r="E26" s="287"/>
      <c r="F26" s="287"/>
      <c r="G26" s="287"/>
      <c r="H26" s="287"/>
      <c r="I26" s="287"/>
      <c r="J26" s="287"/>
      <c r="K26" s="287"/>
      <c r="L26" s="287"/>
      <c r="M26" s="287"/>
      <c r="N26" s="287"/>
      <c r="O26" s="287"/>
      <c r="P26" s="287"/>
      <c r="Q26" s="287"/>
      <c r="R26" s="287"/>
      <c r="S26" s="287"/>
      <c r="T26" s="287"/>
      <c r="U26" s="287"/>
      <c r="V26" s="287"/>
      <c r="W26" s="287"/>
      <c r="X26" s="287"/>
    </row>
  </sheetData>
  <sheetProtection algorithmName="SHA-512" hashValue="d1XPxBhTeA1cVkv9i5p7RdLoigik7N+wAdk5YA7/9Yb6VB3CmlTQLn60iIOFGFdIhJl8cJWweh10ZvSLhQNuKQ==" saltValue="Rpoj6HTRwLsRIl8xc/jZ7g==" spinCount="100000" sheet="1" objects="1" scenarios="1"/>
  <mergeCells count="14">
    <mergeCell ref="Z12:AA12"/>
    <mergeCell ref="B10:J10"/>
    <mergeCell ref="K10:S10"/>
    <mergeCell ref="T10:V10"/>
    <mergeCell ref="B1:X1"/>
    <mergeCell ref="B4:J4"/>
    <mergeCell ref="B3:X3"/>
    <mergeCell ref="B2:X2"/>
    <mergeCell ref="B26:X26"/>
    <mergeCell ref="W10:X10"/>
    <mergeCell ref="A5:A8"/>
    <mergeCell ref="B6:D6"/>
    <mergeCell ref="B7:D7"/>
    <mergeCell ref="B8:D8"/>
  </mergeCells>
  <conditionalFormatting sqref="B12:X25 E5:E8">
    <cfRule type="cellIs" dxfId="116" priority="13" operator="equal">
      <formula>4</formula>
    </cfRule>
  </conditionalFormatting>
  <conditionalFormatting sqref="E5:E8 B12:X25">
    <cfRule type="cellIs" dxfId="115" priority="8" operator="equal">
      <formula>1</formula>
    </cfRule>
    <cfRule type="cellIs" dxfId="114" priority="14" operator="equal">
      <formula>3</formula>
    </cfRule>
    <cfRule type="cellIs" dxfId="113" priority="15" operator="equal">
      <formula>2</formula>
    </cfRule>
  </conditionalFormatting>
  <conditionalFormatting sqref="V16:X16">
    <cfRule type="cellIs" dxfId="112" priority="5" operator="equal">
      <formula>4</formula>
    </cfRule>
    <cfRule type="cellIs" dxfId="111" priority="7" operator="equal">
      <formula>2</formula>
    </cfRule>
  </conditionalFormatting>
  <conditionalFormatting sqref="V18:X19">
    <cfRule type="cellIs" dxfId="110" priority="1" operator="equal">
      <formula>4</formula>
    </cfRule>
    <cfRule type="cellIs" dxfId="109" priority="2" operator="equal">
      <formula>2</formula>
    </cfRule>
  </conditionalFormatting>
  <dataValidations count="1">
    <dataValidation type="list" allowBlank="1" showInputMessage="1" showErrorMessage="1" sqref="B12:X25" xr:uid="{00000000-0002-0000-0400-000000000000}">
      <formula1>$Z$14:$Z$17</formula1>
    </dataValidation>
  </dataValidations>
  <pageMargins left="0.7" right="0.7" top="0.75" bottom="0.75"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6"/>
  <sheetViews>
    <sheetView workbookViewId="0">
      <selection activeCell="B4" sqref="B4:J4"/>
    </sheetView>
  </sheetViews>
  <sheetFormatPr defaultColWidth="27.42578125" defaultRowHeight="12.75" x14ac:dyDescent="0.25"/>
  <cols>
    <col min="1" max="1" width="37.42578125" style="16" customWidth="1"/>
    <col min="2" max="24" width="4.5703125" style="16" customWidth="1"/>
    <col min="25" max="25" width="2.42578125" style="16" customWidth="1"/>
    <col min="26" max="26" width="6.42578125" style="16" customWidth="1"/>
    <col min="27" max="27" width="10.5703125" style="16" customWidth="1"/>
    <col min="28" max="16384" width="27.42578125" style="16"/>
  </cols>
  <sheetData>
    <row r="1" spans="1:27" ht="20.100000000000001" customHeight="1" x14ac:dyDescent="0.25">
      <c r="A1" s="180" t="s">
        <v>233</v>
      </c>
      <c r="B1" s="288" t="str">
        <f>'Katalog primárních aktiv'!B4</f>
        <v>Rozhodnutí</v>
      </c>
      <c r="C1" s="288"/>
      <c r="D1" s="288"/>
      <c r="E1" s="288"/>
      <c r="F1" s="288"/>
      <c r="G1" s="288"/>
      <c r="H1" s="288"/>
      <c r="I1" s="288"/>
      <c r="J1" s="288"/>
      <c r="K1" s="288"/>
      <c r="L1" s="288"/>
      <c r="M1" s="288"/>
      <c r="N1" s="288"/>
      <c r="O1" s="288"/>
      <c r="P1" s="288"/>
      <c r="Q1" s="288"/>
      <c r="R1" s="288"/>
      <c r="S1" s="288"/>
      <c r="T1" s="288"/>
      <c r="U1" s="288"/>
      <c r="V1" s="288"/>
      <c r="W1" s="288"/>
      <c r="X1" s="288"/>
    </row>
    <row r="2" spans="1:27" ht="20.100000000000001" customHeight="1" x14ac:dyDescent="0.25">
      <c r="A2" s="180" t="s">
        <v>234</v>
      </c>
      <c r="B2" s="293" t="str">
        <f>'Katalog primárních aktiv'!F4</f>
        <v>náměstek sekce certifikací (Martin Novotný)</v>
      </c>
      <c r="C2" s="294"/>
      <c r="D2" s="294"/>
      <c r="E2" s="294"/>
      <c r="F2" s="294"/>
      <c r="G2" s="294"/>
      <c r="H2" s="294"/>
      <c r="I2" s="294"/>
      <c r="J2" s="294"/>
      <c r="K2" s="294"/>
      <c r="L2" s="294"/>
      <c r="M2" s="294"/>
      <c r="N2" s="294"/>
      <c r="O2" s="294"/>
      <c r="P2" s="294"/>
      <c r="Q2" s="294"/>
      <c r="R2" s="294"/>
      <c r="S2" s="294"/>
      <c r="T2" s="294"/>
      <c r="U2" s="294"/>
      <c r="V2" s="294"/>
      <c r="W2" s="294"/>
      <c r="X2" s="295"/>
    </row>
    <row r="3" spans="1:27" ht="20.100000000000001" customHeight="1" x14ac:dyDescent="0.25">
      <c r="A3" s="180" t="s">
        <v>235</v>
      </c>
      <c r="B3" s="288" t="str">
        <f>'Katalog primárních aktiv'!G4</f>
        <v>ředitel odboru certifikací 1 (Jan Novák), ředitelka odboru certifikací 2 (Tereza Černá)</v>
      </c>
      <c r="C3" s="288"/>
      <c r="D3" s="288"/>
      <c r="E3" s="288"/>
      <c r="F3" s="288"/>
      <c r="G3" s="288"/>
      <c r="H3" s="288"/>
      <c r="I3" s="288"/>
      <c r="J3" s="288"/>
      <c r="K3" s="288"/>
      <c r="L3" s="288"/>
      <c r="M3" s="288"/>
      <c r="N3" s="288"/>
      <c r="O3" s="288"/>
      <c r="P3" s="288"/>
      <c r="Q3" s="288"/>
      <c r="R3" s="288"/>
      <c r="S3" s="288"/>
      <c r="T3" s="288"/>
      <c r="U3" s="288"/>
      <c r="V3" s="288"/>
      <c r="W3" s="288"/>
      <c r="X3" s="288"/>
    </row>
    <row r="4" spans="1:27" ht="20.100000000000001" customHeight="1" x14ac:dyDescent="0.25">
      <c r="A4" s="180" t="s">
        <v>236</v>
      </c>
      <c r="B4" s="289">
        <v>46041</v>
      </c>
      <c r="C4" s="289"/>
      <c r="D4" s="289"/>
      <c r="E4" s="289"/>
      <c r="F4" s="289"/>
      <c r="G4" s="289"/>
      <c r="H4" s="289"/>
      <c r="I4" s="289"/>
      <c r="J4" s="289"/>
    </row>
    <row r="5" spans="1:27" ht="20.100000000000001" customHeight="1" x14ac:dyDescent="0.25">
      <c r="A5" s="279" t="s">
        <v>237</v>
      </c>
      <c r="B5" s="181" t="s">
        <v>11</v>
      </c>
      <c r="C5" s="182"/>
      <c r="D5" s="183"/>
      <c r="E5" s="32">
        <v>2</v>
      </c>
      <c r="F5" s="33"/>
      <c r="G5" s="33"/>
      <c r="H5" s="33"/>
      <c r="I5" s="33"/>
      <c r="J5" s="33"/>
    </row>
    <row r="6" spans="1:27" ht="20.100000000000001" customHeight="1" x14ac:dyDescent="0.25">
      <c r="A6" s="280"/>
      <c r="B6" s="282" t="s">
        <v>12</v>
      </c>
      <c r="C6" s="283"/>
      <c r="D6" s="284"/>
      <c r="E6" s="32">
        <f>MAX(K12:S25)</f>
        <v>3</v>
      </c>
      <c r="F6" s="33"/>
      <c r="G6" s="33"/>
      <c r="H6" s="33"/>
      <c r="I6" s="33"/>
      <c r="J6" s="33"/>
    </row>
    <row r="7" spans="1:27" ht="20.100000000000001" customHeight="1" x14ac:dyDescent="0.25">
      <c r="A7" s="280"/>
      <c r="B7" s="282" t="s">
        <v>13</v>
      </c>
      <c r="C7" s="283"/>
      <c r="D7" s="284"/>
      <c r="E7" s="32">
        <f>MAX(T12:V25)</f>
        <v>3</v>
      </c>
      <c r="F7" s="33"/>
      <c r="G7" s="33"/>
      <c r="H7" s="33"/>
      <c r="I7" s="33"/>
      <c r="J7" s="33"/>
    </row>
    <row r="8" spans="1:27" ht="20.100000000000001" customHeight="1" x14ac:dyDescent="0.25">
      <c r="A8" s="281"/>
      <c r="B8" s="282" t="s">
        <v>14</v>
      </c>
      <c r="C8" s="283"/>
      <c r="D8" s="284"/>
      <c r="E8" s="32">
        <f>MAX(W12:X25)</f>
        <v>3</v>
      </c>
      <c r="F8" s="33"/>
      <c r="G8" s="33"/>
      <c r="H8" s="33"/>
      <c r="I8" s="33"/>
      <c r="J8" s="33"/>
    </row>
    <row r="9" spans="1:27" ht="9.75" customHeight="1" x14ac:dyDescent="0.25">
      <c r="A9" s="34"/>
    </row>
    <row r="10" spans="1:27" ht="20.100000000000001" customHeight="1" x14ac:dyDescent="0.25">
      <c r="A10" s="21"/>
      <c r="B10" s="251" t="s">
        <v>11</v>
      </c>
      <c r="C10" s="251"/>
      <c r="D10" s="251"/>
      <c r="E10" s="251"/>
      <c r="F10" s="251"/>
      <c r="G10" s="251"/>
      <c r="H10" s="251"/>
      <c r="I10" s="251"/>
      <c r="J10" s="251"/>
      <c r="K10" s="262" t="s">
        <v>12</v>
      </c>
      <c r="L10" s="262"/>
      <c r="M10" s="262"/>
      <c r="N10" s="262"/>
      <c r="O10" s="262"/>
      <c r="P10" s="262"/>
      <c r="Q10" s="262"/>
      <c r="R10" s="262"/>
      <c r="S10" s="262"/>
      <c r="T10" s="263" t="s">
        <v>13</v>
      </c>
      <c r="U10" s="263"/>
      <c r="V10" s="263"/>
      <c r="W10" s="262" t="s">
        <v>14</v>
      </c>
      <c r="X10" s="262"/>
      <c r="Y10" s="35"/>
    </row>
    <row r="11" spans="1:27" ht="139.5" x14ac:dyDescent="0.25">
      <c r="A11" s="184" t="s">
        <v>238</v>
      </c>
      <c r="B11" s="185" t="s">
        <v>18</v>
      </c>
      <c r="C11" s="185" t="s">
        <v>239</v>
      </c>
      <c r="D11" s="185" t="s">
        <v>20</v>
      </c>
      <c r="E11" s="185" t="s">
        <v>21</v>
      </c>
      <c r="F11" s="185" t="s">
        <v>22</v>
      </c>
      <c r="G11" s="185" t="s">
        <v>23</v>
      </c>
      <c r="H11" s="185" t="s">
        <v>24</v>
      </c>
      <c r="I11" s="185" t="s">
        <v>25</v>
      </c>
      <c r="J11" s="185" t="s">
        <v>26</v>
      </c>
      <c r="K11" s="186" t="s">
        <v>27</v>
      </c>
      <c r="L11" s="186" t="s">
        <v>28</v>
      </c>
      <c r="M11" s="186" t="s">
        <v>29</v>
      </c>
      <c r="N11" s="186" t="s">
        <v>30</v>
      </c>
      <c r="O11" s="187" t="s">
        <v>31</v>
      </c>
      <c r="P11" s="187" t="s">
        <v>32</v>
      </c>
      <c r="Q11" s="187" t="s">
        <v>33</v>
      </c>
      <c r="R11" s="187" t="s">
        <v>34</v>
      </c>
      <c r="S11" s="186" t="s">
        <v>35</v>
      </c>
      <c r="T11" s="185" t="s">
        <v>36</v>
      </c>
      <c r="U11" s="185" t="s">
        <v>37</v>
      </c>
      <c r="V11" s="185" t="s">
        <v>38</v>
      </c>
      <c r="W11" s="186" t="s">
        <v>39</v>
      </c>
      <c r="X11" s="186" t="s">
        <v>40</v>
      </c>
      <c r="Y11" s="35"/>
    </row>
    <row r="12" spans="1:27" ht="25.5" x14ac:dyDescent="0.25">
      <c r="A12" s="189" t="s">
        <v>240</v>
      </c>
      <c r="B12" s="36">
        <v>1</v>
      </c>
      <c r="C12" s="36">
        <v>1</v>
      </c>
      <c r="D12" s="36">
        <v>1</v>
      </c>
      <c r="E12" s="36">
        <v>1</v>
      </c>
      <c r="F12" s="36">
        <v>1</v>
      </c>
      <c r="G12" s="36">
        <v>1</v>
      </c>
      <c r="H12" s="36">
        <v>1</v>
      </c>
      <c r="I12" s="36">
        <v>1</v>
      </c>
      <c r="J12" s="36">
        <v>1</v>
      </c>
      <c r="K12" s="36">
        <v>1</v>
      </c>
      <c r="L12" s="36">
        <v>1</v>
      </c>
      <c r="M12" s="36">
        <v>1</v>
      </c>
      <c r="N12" s="36">
        <v>1</v>
      </c>
      <c r="O12" s="36">
        <v>1</v>
      </c>
      <c r="P12" s="36">
        <v>1</v>
      </c>
      <c r="Q12" s="36">
        <v>1</v>
      </c>
      <c r="R12" s="36">
        <v>1</v>
      </c>
      <c r="S12" s="36">
        <v>1</v>
      </c>
      <c r="T12" s="36">
        <v>2</v>
      </c>
      <c r="U12" s="36">
        <v>2</v>
      </c>
      <c r="V12" s="36">
        <v>2</v>
      </c>
      <c r="W12" s="36">
        <v>2</v>
      </c>
      <c r="X12" s="36">
        <v>2</v>
      </c>
      <c r="Z12" s="285" t="s">
        <v>241</v>
      </c>
      <c r="AA12" s="285"/>
    </row>
    <row r="13" spans="1:27" ht="25.5" x14ac:dyDescent="0.25">
      <c r="A13" s="189" t="s">
        <v>242</v>
      </c>
      <c r="B13" s="36">
        <v>1</v>
      </c>
      <c r="C13" s="36">
        <v>1</v>
      </c>
      <c r="D13" s="36">
        <v>1</v>
      </c>
      <c r="E13" s="36">
        <v>1</v>
      </c>
      <c r="F13" s="36">
        <v>1</v>
      </c>
      <c r="G13" s="36">
        <v>1</v>
      </c>
      <c r="H13" s="36">
        <v>1</v>
      </c>
      <c r="I13" s="36">
        <v>1</v>
      </c>
      <c r="J13" s="36">
        <v>1</v>
      </c>
      <c r="K13" s="36">
        <v>1</v>
      </c>
      <c r="L13" s="36">
        <v>1</v>
      </c>
      <c r="M13" s="36">
        <v>1</v>
      </c>
      <c r="N13" s="36">
        <v>1</v>
      </c>
      <c r="O13" s="36">
        <v>1</v>
      </c>
      <c r="P13" s="36">
        <v>1</v>
      </c>
      <c r="Q13" s="36">
        <v>1</v>
      </c>
      <c r="R13" s="36">
        <v>1</v>
      </c>
      <c r="S13" s="36">
        <v>1</v>
      </c>
      <c r="T13" s="36">
        <v>1</v>
      </c>
      <c r="U13" s="36">
        <v>1</v>
      </c>
      <c r="V13" s="36">
        <v>1</v>
      </c>
      <c r="W13" s="36">
        <v>2</v>
      </c>
      <c r="X13" s="36">
        <v>2</v>
      </c>
      <c r="Z13" s="89">
        <v>0</v>
      </c>
      <c r="AA13" s="89" t="s">
        <v>243</v>
      </c>
    </row>
    <row r="14" spans="1:27" ht="18" customHeight="1" x14ac:dyDescent="0.25">
      <c r="A14" s="190" t="s">
        <v>84</v>
      </c>
      <c r="B14" s="36"/>
      <c r="C14" s="36"/>
      <c r="D14" s="36"/>
      <c r="E14" s="36"/>
      <c r="F14" s="36"/>
      <c r="G14" s="36"/>
      <c r="H14" s="36"/>
      <c r="I14" s="36"/>
      <c r="J14" s="36"/>
      <c r="K14" s="36"/>
      <c r="L14" s="36"/>
      <c r="M14" s="36"/>
      <c r="N14" s="36"/>
      <c r="O14" s="36"/>
      <c r="P14" s="36"/>
      <c r="Q14" s="36"/>
      <c r="R14" s="36"/>
      <c r="S14" s="36"/>
      <c r="T14" s="36"/>
      <c r="U14" s="36"/>
      <c r="V14" s="36"/>
      <c r="W14" s="36"/>
      <c r="X14" s="36"/>
      <c r="Z14" s="17">
        <v>1</v>
      </c>
      <c r="AA14" s="18" t="s">
        <v>42</v>
      </c>
    </row>
    <row r="15" spans="1:27" ht="18" customHeight="1" x14ac:dyDescent="0.25">
      <c r="A15" s="190" t="s">
        <v>85</v>
      </c>
      <c r="B15" s="36">
        <v>1</v>
      </c>
      <c r="C15" s="36">
        <v>1</v>
      </c>
      <c r="D15" s="36">
        <v>1</v>
      </c>
      <c r="E15" s="36">
        <v>1</v>
      </c>
      <c r="F15" s="36">
        <v>1</v>
      </c>
      <c r="G15" s="36">
        <v>2</v>
      </c>
      <c r="H15" s="36">
        <v>2</v>
      </c>
      <c r="I15" s="36">
        <v>2</v>
      </c>
      <c r="J15" s="36">
        <v>3</v>
      </c>
      <c r="K15" s="36">
        <v>1</v>
      </c>
      <c r="L15" s="36">
        <v>1</v>
      </c>
      <c r="M15" s="36">
        <v>1</v>
      </c>
      <c r="N15" s="36">
        <v>1</v>
      </c>
      <c r="O15" s="36">
        <v>1</v>
      </c>
      <c r="P15" s="36">
        <v>2</v>
      </c>
      <c r="Q15" s="36">
        <v>2</v>
      </c>
      <c r="R15" s="36">
        <v>2</v>
      </c>
      <c r="S15" s="36">
        <v>2</v>
      </c>
      <c r="T15" s="36">
        <v>2</v>
      </c>
      <c r="U15" s="36">
        <v>3</v>
      </c>
      <c r="V15" s="36">
        <v>3</v>
      </c>
      <c r="W15" s="36">
        <v>3</v>
      </c>
      <c r="X15" s="36">
        <v>3</v>
      </c>
      <c r="Z15" s="19">
        <v>2</v>
      </c>
      <c r="AA15" s="20" t="s">
        <v>46</v>
      </c>
    </row>
    <row r="16" spans="1:27" ht="18" customHeight="1" x14ac:dyDescent="0.25">
      <c r="A16" s="190" t="s">
        <v>86</v>
      </c>
      <c r="B16" s="36">
        <v>1</v>
      </c>
      <c r="C16" s="36">
        <v>1</v>
      </c>
      <c r="D16" s="36">
        <v>1</v>
      </c>
      <c r="E16" s="36">
        <v>1</v>
      </c>
      <c r="F16" s="36">
        <v>1</v>
      </c>
      <c r="G16" s="36">
        <v>2</v>
      </c>
      <c r="H16" s="36">
        <v>2</v>
      </c>
      <c r="I16" s="36">
        <v>2</v>
      </c>
      <c r="J16" s="36">
        <v>3</v>
      </c>
      <c r="K16" s="36">
        <v>1</v>
      </c>
      <c r="L16" s="36">
        <v>1</v>
      </c>
      <c r="M16" s="36">
        <v>1</v>
      </c>
      <c r="N16" s="36">
        <v>1</v>
      </c>
      <c r="O16" s="36">
        <v>1</v>
      </c>
      <c r="P16" s="36">
        <v>2</v>
      </c>
      <c r="Q16" s="36">
        <v>2</v>
      </c>
      <c r="R16" s="36">
        <v>2</v>
      </c>
      <c r="S16" s="36">
        <v>2</v>
      </c>
      <c r="T16" s="36">
        <v>1</v>
      </c>
      <c r="U16" s="36">
        <v>1</v>
      </c>
      <c r="V16" s="36">
        <v>1</v>
      </c>
      <c r="W16" s="36">
        <v>2</v>
      </c>
      <c r="X16" s="36">
        <v>3</v>
      </c>
      <c r="Z16" s="159">
        <v>3</v>
      </c>
      <c r="AA16" s="160" t="s">
        <v>49</v>
      </c>
    </row>
    <row r="17" spans="1:27" ht="18" customHeight="1" x14ac:dyDescent="0.25">
      <c r="A17" s="190" t="s">
        <v>87</v>
      </c>
      <c r="B17" s="36"/>
      <c r="C17" s="36"/>
      <c r="D17" s="36"/>
      <c r="E17" s="36"/>
      <c r="F17" s="36"/>
      <c r="G17" s="36"/>
      <c r="H17" s="36"/>
      <c r="I17" s="36"/>
      <c r="J17" s="36"/>
      <c r="K17" s="36"/>
      <c r="L17" s="36"/>
      <c r="M17" s="36"/>
      <c r="N17" s="36"/>
      <c r="O17" s="36"/>
      <c r="P17" s="36"/>
      <c r="Q17" s="36"/>
      <c r="R17" s="36"/>
      <c r="S17" s="36"/>
      <c r="T17" s="36"/>
      <c r="U17" s="36"/>
      <c r="V17" s="36"/>
      <c r="W17" s="36"/>
      <c r="X17" s="36"/>
      <c r="Z17" s="165">
        <v>4</v>
      </c>
      <c r="AA17" s="166" t="s">
        <v>52</v>
      </c>
    </row>
    <row r="18" spans="1:27" ht="18" customHeight="1" x14ac:dyDescent="0.25">
      <c r="A18" s="190" t="s">
        <v>88</v>
      </c>
      <c r="B18" s="36">
        <v>1</v>
      </c>
      <c r="C18" s="36">
        <v>1</v>
      </c>
      <c r="D18" s="36">
        <v>1</v>
      </c>
      <c r="E18" s="36">
        <v>1</v>
      </c>
      <c r="F18" s="36">
        <v>1</v>
      </c>
      <c r="G18" s="36">
        <v>2</v>
      </c>
      <c r="H18" s="36">
        <v>2</v>
      </c>
      <c r="I18" s="36">
        <v>2</v>
      </c>
      <c r="J18" s="36">
        <v>3</v>
      </c>
      <c r="K18" s="36">
        <v>1</v>
      </c>
      <c r="L18" s="36">
        <v>1</v>
      </c>
      <c r="M18" s="36">
        <v>1</v>
      </c>
      <c r="N18" s="36">
        <v>1</v>
      </c>
      <c r="O18" s="36">
        <v>1</v>
      </c>
      <c r="P18" s="36">
        <v>2</v>
      </c>
      <c r="Q18" s="36">
        <v>2</v>
      </c>
      <c r="R18" s="36">
        <v>2</v>
      </c>
      <c r="S18" s="36">
        <v>2</v>
      </c>
      <c r="T18" s="36">
        <v>2</v>
      </c>
      <c r="U18" s="36">
        <v>3</v>
      </c>
      <c r="V18" s="36">
        <v>3</v>
      </c>
      <c r="W18" s="36">
        <v>3</v>
      </c>
      <c r="X18" s="36">
        <v>3</v>
      </c>
    </row>
    <row r="19" spans="1:27" ht="18" customHeight="1" x14ac:dyDescent="0.25">
      <c r="A19" s="190" t="s">
        <v>244</v>
      </c>
      <c r="B19" s="36">
        <v>1</v>
      </c>
      <c r="C19" s="36">
        <v>1</v>
      </c>
      <c r="D19" s="36">
        <v>1</v>
      </c>
      <c r="E19" s="36">
        <v>1</v>
      </c>
      <c r="F19" s="36">
        <v>1</v>
      </c>
      <c r="G19" s="36">
        <v>2</v>
      </c>
      <c r="H19" s="36">
        <v>2</v>
      </c>
      <c r="I19" s="36">
        <v>2</v>
      </c>
      <c r="J19" s="36">
        <v>3</v>
      </c>
      <c r="K19" s="36">
        <v>1</v>
      </c>
      <c r="L19" s="36">
        <v>1</v>
      </c>
      <c r="M19" s="36">
        <v>1</v>
      </c>
      <c r="N19" s="36">
        <v>1</v>
      </c>
      <c r="O19" s="36">
        <v>1</v>
      </c>
      <c r="P19" s="36">
        <v>2</v>
      </c>
      <c r="Q19" s="36">
        <v>2</v>
      </c>
      <c r="R19" s="36">
        <v>2</v>
      </c>
      <c r="S19" s="36">
        <v>2</v>
      </c>
      <c r="T19" s="36">
        <v>1</v>
      </c>
      <c r="U19" s="36">
        <v>1</v>
      </c>
      <c r="V19" s="36">
        <v>1</v>
      </c>
      <c r="W19" s="36">
        <v>2</v>
      </c>
      <c r="X19" s="36">
        <v>3</v>
      </c>
    </row>
    <row r="20" spans="1:27" ht="18" customHeight="1" x14ac:dyDescent="0.25">
      <c r="A20" s="190" t="s">
        <v>90</v>
      </c>
      <c r="B20" s="36"/>
      <c r="C20" s="36"/>
      <c r="D20" s="36"/>
      <c r="E20" s="36"/>
      <c r="F20" s="36"/>
      <c r="G20" s="36"/>
      <c r="H20" s="36"/>
      <c r="I20" s="36"/>
      <c r="J20" s="36"/>
      <c r="K20" s="36"/>
      <c r="L20" s="36"/>
      <c r="M20" s="36"/>
      <c r="N20" s="36"/>
      <c r="O20" s="36"/>
      <c r="P20" s="36"/>
      <c r="Q20" s="36"/>
      <c r="R20" s="36"/>
      <c r="S20" s="36"/>
      <c r="T20" s="36"/>
      <c r="U20" s="36"/>
      <c r="V20" s="36"/>
      <c r="W20" s="36"/>
      <c r="X20" s="36"/>
    </row>
    <row r="21" spans="1:27" ht="18" customHeight="1" x14ac:dyDescent="0.25">
      <c r="A21" s="190" t="s">
        <v>91</v>
      </c>
      <c r="B21" s="36">
        <v>1</v>
      </c>
      <c r="C21" s="36">
        <v>1</v>
      </c>
      <c r="D21" s="36">
        <v>1</v>
      </c>
      <c r="E21" s="36">
        <v>1</v>
      </c>
      <c r="F21" s="36">
        <v>1</v>
      </c>
      <c r="G21" s="36">
        <v>2</v>
      </c>
      <c r="H21" s="36">
        <v>2</v>
      </c>
      <c r="I21" s="36">
        <v>2</v>
      </c>
      <c r="J21" s="36">
        <v>3</v>
      </c>
      <c r="K21" s="36">
        <v>1</v>
      </c>
      <c r="L21" s="36">
        <v>1</v>
      </c>
      <c r="M21" s="36">
        <v>1</v>
      </c>
      <c r="N21" s="36">
        <v>1</v>
      </c>
      <c r="O21" s="36">
        <v>1</v>
      </c>
      <c r="P21" s="36">
        <v>2</v>
      </c>
      <c r="Q21" s="36">
        <v>2</v>
      </c>
      <c r="R21" s="36">
        <v>2</v>
      </c>
      <c r="S21" s="36">
        <v>2</v>
      </c>
      <c r="T21" s="36">
        <v>1</v>
      </c>
      <c r="U21" s="36">
        <v>2</v>
      </c>
      <c r="V21" s="36">
        <v>3</v>
      </c>
      <c r="W21" s="36">
        <v>3</v>
      </c>
      <c r="X21" s="36">
        <v>3</v>
      </c>
    </row>
    <row r="22" spans="1:27" ht="18" customHeight="1" x14ac:dyDescent="0.25">
      <c r="A22" s="190" t="s">
        <v>92</v>
      </c>
      <c r="B22" s="36"/>
      <c r="C22" s="36"/>
      <c r="D22" s="36"/>
      <c r="E22" s="36"/>
      <c r="F22" s="36"/>
      <c r="G22" s="36"/>
      <c r="H22" s="36"/>
      <c r="I22" s="36"/>
      <c r="J22" s="36"/>
      <c r="K22" s="36"/>
      <c r="L22" s="36"/>
      <c r="M22" s="36"/>
      <c r="N22" s="36"/>
      <c r="O22" s="36"/>
      <c r="P22" s="36"/>
      <c r="Q22" s="36"/>
      <c r="R22" s="36"/>
      <c r="S22" s="36"/>
      <c r="T22" s="36"/>
      <c r="U22" s="36"/>
      <c r="V22" s="36"/>
      <c r="W22" s="36"/>
      <c r="X22" s="36"/>
    </row>
    <row r="23" spans="1:27" ht="18" customHeight="1" x14ac:dyDescent="0.25">
      <c r="A23" s="190" t="s">
        <v>245</v>
      </c>
      <c r="B23" s="36">
        <v>1</v>
      </c>
      <c r="C23" s="36">
        <v>1</v>
      </c>
      <c r="D23" s="36">
        <v>1</v>
      </c>
      <c r="E23" s="36">
        <v>1</v>
      </c>
      <c r="F23" s="36">
        <v>1</v>
      </c>
      <c r="G23" s="36">
        <v>2</v>
      </c>
      <c r="H23" s="36">
        <v>2</v>
      </c>
      <c r="I23" s="36">
        <v>2</v>
      </c>
      <c r="J23" s="36">
        <v>3</v>
      </c>
      <c r="K23" s="36">
        <v>1</v>
      </c>
      <c r="L23" s="36">
        <v>1</v>
      </c>
      <c r="M23" s="36">
        <v>1</v>
      </c>
      <c r="N23" s="36">
        <v>1</v>
      </c>
      <c r="O23" s="36">
        <v>1</v>
      </c>
      <c r="P23" s="36">
        <v>3</v>
      </c>
      <c r="Q23" s="36">
        <v>3</v>
      </c>
      <c r="R23" s="36">
        <v>3</v>
      </c>
      <c r="S23" s="36">
        <v>3</v>
      </c>
      <c r="T23" s="36">
        <v>1</v>
      </c>
      <c r="U23" s="36">
        <v>1</v>
      </c>
      <c r="V23" s="36">
        <v>1</v>
      </c>
      <c r="W23" s="36">
        <v>2</v>
      </c>
      <c r="X23" s="36">
        <v>3</v>
      </c>
    </row>
    <row r="24" spans="1:27" ht="18" customHeight="1" x14ac:dyDescent="0.25">
      <c r="A24" s="190" t="s">
        <v>93</v>
      </c>
      <c r="B24" s="36"/>
      <c r="C24" s="36"/>
      <c r="D24" s="36"/>
      <c r="E24" s="36"/>
      <c r="F24" s="36"/>
      <c r="G24" s="36"/>
      <c r="H24" s="36"/>
      <c r="I24" s="36"/>
      <c r="J24" s="36"/>
      <c r="K24" s="36"/>
      <c r="L24" s="36"/>
      <c r="M24" s="36"/>
      <c r="N24" s="36"/>
      <c r="O24" s="36"/>
      <c r="P24" s="36"/>
      <c r="Q24" s="36"/>
      <c r="R24" s="36"/>
      <c r="S24" s="36"/>
      <c r="T24" s="36"/>
      <c r="U24" s="36"/>
      <c r="V24" s="36"/>
      <c r="W24" s="36"/>
      <c r="X24" s="36"/>
    </row>
    <row r="25" spans="1:27" ht="18" customHeight="1" x14ac:dyDescent="0.25">
      <c r="A25" s="191" t="s">
        <v>95</v>
      </c>
      <c r="B25" s="36"/>
      <c r="C25" s="36"/>
      <c r="D25" s="36"/>
      <c r="E25" s="36"/>
      <c r="F25" s="36"/>
      <c r="G25" s="36"/>
      <c r="H25" s="36"/>
      <c r="I25" s="36"/>
      <c r="J25" s="36"/>
      <c r="K25" s="36"/>
      <c r="L25" s="36"/>
      <c r="M25" s="36"/>
      <c r="N25" s="36"/>
      <c r="O25" s="36"/>
      <c r="P25" s="36"/>
      <c r="Q25" s="36"/>
      <c r="R25" s="36"/>
      <c r="S25" s="36"/>
      <c r="T25" s="36"/>
      <c r="U25" s="36"/>
      <c r="V25" s="36"/>
      <c r="W25" s="36"/>
      <c r="X25" s="36"/>
    </row>
    <row r="26" spans="1:27" ht="187.35" customHeight="1" x14ac:dyDescent="0.25">
      <c r="A26" s="245" t="s">
        <v>246</v>
      </c>
      <c r="B26" s="286" t="s">
        <v>249</v>
      </c>
      <c r="C26" s="287"/>
      <c r="D26" s="287"/>
      <c r="E26" s="287"/>
      <c r="F26" s="287"/>
      <c r="G26" s="287"/>
      <c r="H26" s="287"/>
      <c r="I26" s="287"/>
      <c r="J26" s="287"/>
      <c r="K26" s="287"/>
      <c r="L26" s="287"/>
      <c r="M26" s="287"/>
      <c r="N26" s="287"/>
      <c r="O26" s="287"/>
      <c r="P26" s="287"/>
      <c r="Q26" s="287"/>
      <c r="R26" s="287"/>
      <c r="S26" s="287"/>
      <c r="T26" s="287"/>
      <c r="U26" s="287"/>
      <c r="V26" s="287"/>
      <c r="W26" s="287"/>
      <c r="X26" s="287"/>
    </row>
  </sheetData>
  <sheetProtection algorithmName="SHA-512" hashValue="wDctVN0eacw/BJzlyup79sVDcpud2qK5fgNVa4N3twxCRVtkf/onq7jPhFmMhJOOs1hj4weQBSb8Yk8g5NwK8A==" saltValue="YzHr9YTkPc55l6MBCJc8DA==" spinCount="100000" sheet="1" objects="1" scenarios="1"/>
  <mergeCells count="14">
    <mergeCell ref="A5:A8"/>
    <mergeCell ref="B6:D6"/>
    <mergeCell ref="B7:D7"/>
    <mergeCell ref="B8:D8"/>
    <mergeCell ref="B10:J10"/>
    <mergeCell ref="Z12:AA12"/>
    <mergeCell ref="B26:X26"/>
    <mergeCell ref="B1:X1"/>
    <mergeCell ref="B4:J4"/>
    <mergeCell ref="K10:S10"/>
    <mergeCell ref="T10:V10"/>
    <mergeCell ref="W10:X10"/>
    <mergeCell ref="B3:X3"/>
    <mergeCell ref="B2:X2"/>
  </mergeCells>
  <conditionalFormatting sqref="B12:X25">
    <cfRule type="cellIs" dxfId="108" priority="1" operator="equal">
      <formula>1</formula>
    </cfRule>
    <cfRule type="cellIs" dxfId="107" priority="2" operator="equal">
      <formula>4</formula>
    </cfRule>
    <cfRule type="cellIs" dxfId="106" priority="3" operator="equal">
      <formula>3</formula>
    </cfRule>
    <cfRule type="cellIs" dxfId="105" priority="4" operator="equal">
      <formula>2</formula>
    </cfRule>
  </conditionalFormatting>
  <conditionalFormatting sqref="E5:E8">
    <cfRule type="cellIs" dxfId="104" priority="59" operator="equal">
      <formula>1</formula>
    </cfRule>
    <cfRule type="cellIs" dxfId="103" priority="60" operator="equal">
      <formula>4</formula>
    </cfRule>
    <cfRule type="cellIs" dxfId="102" priority="61" operator="equal">
      <formula>3</formula>
    </cfRule>
    <cfRule type="cellIs" dxfId="101" priority="62" operator="equal">
      <formula>2</formula>
    </cfRule>
  </conditionalFormatting>
  <dataValidations count="1">
    <dataValidation type="list" allowBlank="1" showInputMessage="1" showErrorMessage="1" sqref="B12:X25" xr:uid="{00000000-0002-0000-0500-000000000000}">
      <formula1>$Z$14:$Z$17</formula1>
    </dataValidation>
  </dataValidations>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6"/>
  <sheetViews>
    <sheetView zoomScaleNormal="100" workbookViewId="0">
      <selection activeCell="B4" sqref="B4:J4"/>
    </sheetView>
  </sheetViews>
  <sheetFormatPr defaultColWidth="27.42578125" defaultRowHeight="12.75" x14ac:dyDescent="0.25"/>
  <cols>
    <col min="1" max="1" width="37.42578125" style="16" customWidth="1"/>
    <col min="2" max="24" width="4.5703125" style="16" customWidth="1"/>
    <col min="25" max="25" width="2.42578125" style="16" customWidth="1"/>
    <col min="26" max="26" width="6.42578125" style="16" customWidth="1"/>
    <col min="27" max="27" width="10.5703125" style="16" customWidth="1"/>
    <col min="28" max="16384" width="27.42578125" style="16"/>
  </cols>
  <sheetData>
    <row r="1" spans="1:27" ht="20.100000000000001" customHeight="1" x14ac:dyDescent="0.25">
      <c r="A1" s="180" t="s">
        <v>233</v>
      </c>
      <c r="B1" s="288" t="str">
        <f>'Katalog primárních aktiv'!B5</f>
        <v>Žádosti, technická dokumentace</v>
      </c>
      <c r="C1" s="288"/>
      <c r="D1" s="288"/>
      <c r="E1" s="288"/>
      <c r="F1" s="288"/>
      <c r="G1" s="288"/>
      <c r="H1" s="288"/>
      <c r="I1" s="288"/>
      <c r="J1" s="288"/>
      <c r="K1" s="288"/>
      <c r="L1" s="288"/>
      <c r="M1" s="288"/>
      <c r="N1" s="288"/>
      <c r="O1" s="288"/>
      <c r="P1" s="288"/>
      <c r="Q1" s="288"/>
      <c r="R1" s="288"/>
      <c r="S1" s="288"/>
      <c r="T1" s="288"/>
      <c r="U1" s="288"/>
      <c r="V1" s="288"/>
      <c r="W1" s="288"/>
      <c r="X1" s="288"/>
    </row>
    <row r="2" spans="1:27" ht="20.100000000000001" customHeight="1" x14ac:dyDescent="0.25">
      <c r="A2" s="180" t="s">
        <v>234</v>
      </c>
      <c r="B2" s="293" t="str">
        <f>'Katalog primárních aktiv'!F5</f>
        <v>náměstek sekce certifikací (Martin Novotný)</v>
      </c>
      <c r="C2" s="294"/>
      <c r="D2" s="294"/>
      <c r="E2" s="294"/>
      <c r="F2" s="294"/>
      <c r="G2" s="294"/>
      <c r="H2" s="294"/>
      <c r="I2" s="294"/>
      <c r="J2" s="294"/>
      <c r="K2" s="294"/>
      <c r="L2" s="294"/>
      <c r="M2" s="294"/>
      <c r="N2" s="294"/>
      <c r="O2" s="294"/>
      <c r="P2" s="294"/>
      <c r="Q2" s="294"/>
      <c r="R2" s="294"/>
      <c r="S2" s="294"/>
      <c r="T2" s="294"/>
      <c r="U2" s="294"/>
      <c r="V2" s="294"/>
      <c r="W2" s="294"/>
      <c r="X2" s="295"/>
    </row>
    <row r="3" spans="1:27" ht="20.100000000000001" customHeight="1" x14ac:dyDescent="0.25">
      <c r="A3" s="180" t="s">
        <v>235</v>
      </c>
      <c r="B3" s="288" t="str">
        <f>'Katalog primárních aktiv'!G5</f>
        <v>ředitel odboru certifikací 1 (Jan Novák), ředitelka odboru certifikací 2 (Tereza Černá)</v>
      </c>
      <c r="C3" s="288"/>
      <c r="D3" s="288"/>
      <c r="E3" s="288"/>
      <c r="F3" s="288"/>
      <c r="G3" s="288"/>
      <c r="H3" s="288"/>
      <c r="I3" s="288"/>
      <c r="J3" s="288"/>
      <c r="K3" s="288"/>
      <c r="L3" s="288"/>
      <c r="M3" s="288"/>
      <c r="N3" s="288"/>
      <c r="O3" s="288"/>
      <c r="P3" s="288"/>
      <c r="Q3" s="288"/>
      <c r="R3" s="288"/>
      <c r="S3" s="288"/>
      <c r="T3" s="288"/>
      <c r="U3" s="288"/>
      <c r="V3" s="288"/>
      <c r="W3" s="288"/>
      <c r="X3" s="288"/>
    </row>
    <row r="4" spans="1:27" ht="20.100000000000001" customHeight="1" x14ac:dyDescent="0.25">
      <c r="A4" s="180" t="s">
        <v>236</v>
      </c>
      <c r="B4" s="289">
        <v>46055</v>
      </c>
      <c r="C4" s="289"/>
      <c r="D4" s="289"/>
      <c r="E4" s="289"/>
      <c r="F4" s="289"/>
      <c r="G4" s="289"/>
      <c r="H4" s="289"/>
      <c r="I4" s="289"/>
      <c r="J4" s="289"/>
    </row>
    <row r="5" spans="1:27" ht="20.100000000000001" customHeight="1" x14ac:dyDescent="0.25">
      <c r="A5" s="279" t="s">
        <v>237</v>
      </c>
      <c r="B5" s="181" t="s">
        <v>11</v>
      </c>
      <c r="C5" s="182"/>
      <c r="D5" s="183"/>
      <c r="E5" s="32">
        <v>3</v>
      </c>
      <c r="F5" s="33"/>
      <c r="G5" s="33"/>
      <c r="H5" s="33"/>
      <c r="I5" s="33"/>
      <c r="J5" s="33"/>
    </row>
    <row r="6" spans="1:27" ht="20.100000000000001" customHeight="1" x14ac:dyDescent="0.25">
      <c r="A6" s="280"/>
      <c r="B6" s="282" t="s">
        <v>12</v>
      </c>
      <c r="C6" s="283"/>
      <c r="D6" s="284"/>
      <c r="E6" s="32">
        <f>MAX(K12:S25)</f>
        <v>3</v>
      </c>
      <c r="F6" s="33"/>
      <c r="G6" s="33"/>
      <c r="H6" s="33"/>
      <c r="I6" s="33"/>
      <c r="J6" s="33"/>
    </row>
    <row r="7" spans="1:27" ht="20.100000000000001" customHeight="1" x14ac:dyDescent="0.25">
      <c r="A7" s="280"/>
      <c r="B7" s="282" t="s">
        <v>13</v>
      </c>
      <c r="C7" s="283"/>
      <c r="D7" s="284"/>
      <c r="E7" s="32">
        <f>MAX(T12:V25)</f>
        <v>3</v>
      </c>
      <c r="F7" s="33"/>
      <c r="G7" s="33"/>
      <c r="H7" s="33"/>
      <c r="I7" s="33"/>
      <c r="J7" s="33"/>
    </row>
    <row r="8" spans="1:27" ht="20.100000000000001" customHeight="1" x14ac:dyDescent="0.25">
      <c r="A8" s="281"/>
      <c r="B8" s="282" t="s">
        <v>14</v>
      </c>
      <c r="C8" s="283"/>
      <c r="D8" s="284"/>
      <c r="E8" s="32">
        <f>MAX(W12:X25)</f>
        <v>3</v>
      </c>
      <c r="F8" s="33"/>
      <c r="G8" s="33"/>
      <c r="H8" s="33"/>
      <c r="I8" s="33"/>
      <c r="J8" s="33"/>
    </row>
    <row r="9" spans="1:27" ht="9.75" customHeight="1" x14ac:dyDescent="0.25">
      <c r="A9" s="34"/>
    </row>
    <row r="10" spans="1:27" ht="20.100000000000001" customHeight="1" x14ac:dyDescent="0.25">
      <c r="A10" s="21"/>
      <c r="B10" s="251" t="s">
        <v>11</v>
      </c>
      <c r="C10" s="251"/>
      <c r="D10" s="251"/>
      <c r="E10" s="251"/>
      <c r="F10" s="251"/>
      <c r="G10" s="251"/>
      <c r="H10" s="251"/>
      <c r="I10" s="251"/>
      <c r="J10" s="251"/>
      <c r="K10" s="262" t="s">
        <v>12</v>
      </c>
      <c r="L10" s="262"/>
      <c r="M10" s="262"/>
      <c r="N10" s="262"/>
      <c r="O10" s="262"/>
      <c r="P10" s="262"/>
      <c r="Q10" s="262"/>
      <c r="R10" s="262"/>
      <c r="S10" s="262"/>
      <c r="T10" s="263" t="s">
        <v>13</v>
      </c>
      <c r="U10" s="263"/>
      <c r="V10" s="263"/>
      <c r="W10" s="262" t="s">
        <v>14</v>
      </c>
      <c r="X10" s="262"/>
      <c r="Y10" s="35"/>
    </row>
    <row r="11" spans="1:27" ht="139.5" x14ac:dyDescent="0.25">
      <c r="A11" s="184" t="s">
        <v>238</v>
      </c>
      <c r="B11" s="185" t="s">
        <v>18</v>
      </c>
      <c r="C11" s="185" t="s">
        <v>239</v>
      </c>
      <c r="D11" s="185" t="s">
        <v>20</v>
      </c>
      <c r="E11" s="185" t="s">
        <v>21</v>
      </c>
      <c r="F11" s="185" t="s">
        <v>22</v>
      </c>
      <c r="G11" s="185" t="s">
        <v>23</v>
      </c>
      <c r="H11" s="185" t="s">
        <v>24</v>
      </c>
      <c r="I11" s="185" t="s">
        <v>25</v>
      </c>
      <c r="J11" s="185" t="s">
        <v>26</v>
      </c>
      <c r="K11" s="186" t="s">
        <v>27</v>
      </c>
      <c r="L11" s="186" t="s">
        <v>28</v>
      </c>
      <c r="M11" s="186" t="s">
        <v>29</v>
      </c>
      <c r="N11" s="186" t="s">
        <v>30</v>
      </c>
      <c r="O11" s="187" t="s">
        <v>31</v>
      </c>
      <c r="P11" s="187" t="s">
        <v>32</v>
      </c>
      <c r="Q11" s="187" t="s">
        <v>33</v>
      </c>
      <c r="R11" s="187" t="s">
        <v>34</v>
      </c>
      <c r="S11" s="186" t="s">
        <v>35</v>
      </c>
      <c r="T11" s="185" t="s">
        <v>36</v>
      </c>
      <c r="U11" s="185" t="s">
        <v>37</v>
      </c>
      <c r="V11" s="185" t="s">
        <v>38</v>
      </c>
      <c r="W11" s="186" t="s">
        <v>39</v>
      </c>
      <c r="X11" s="186" t="s">
        <v>40</v>
      </c>
      <c r="Y11" s="35"/>
    </row>
    <row r="12" spans="1:27" ht="25.5" x14ac:dyDescent="0.25">
      <c r="A12" s="189" t="s">
        <v>240</v>
      </c>
      <c r="B12" s="36">
        <v>1</v>
      </c>
      <c r="C12" s="36">
        <v>1</v>
      </c>
      <c r="D12" s="36">
        <v>1</v>
      </c>
      <c r="E12" s="36">
        <v>1</v>
      </c>
      <c r="F12" s="36">
        <v>1</v>
      </c>
      <c r="G12" s="36">
        <v>1</v>
      </c>
      <c r="H12" s="36">
        <v>1</v>
      </c>
      <c r="I12" s="36">
        <v>1</v>
      </c>
      <c r="J12" s="36">
        <v>1</v>
      </c>
      <c r="K12" s="36">
        <v>1</v>
      </c>
      <c r="L12" s="36">
        <v>1</v>
      </c>
      <c r="M12" s="36">
        <v>1</v>
      </c>
      <c r="N12" s="36">
        <v>1</v>
      </c>
      <c r="O12" s="36">
        <v>1</v>
      </c>
      <c r="P12" s="36">
        <v>1</v>
      </c>
      <c r="Q12" s="36">
        <v>1</v>
      </c>
      <c r="R12" s="36">
        <v>1</v>
      </c>
      <c r="S12" s="36">
        <v>1</v>
      </c>
      <c r="T12" s="36">
        <v>2</v>
      </c>
      <c r="U12" s="36">
        <v>2</v>
      </c>
      <c r="V12" s="36">
        <v>2</v>
      </c>
      <c r="W12" s="36">
        <v>2</v>
      </c>
      <c r="X12" s="36">
        <v>2</v>
      </c>
      <c r="Z12" s="285" t="s">
        <v>241</v>
      </c>
      <c r="AA12" s="285"/>
    </row>
    <row r="13" spans="1:27" ht="25.5" x14ac:dyDescent="0.25">
      <c r="A13" s="189" t="s">
        <v>242</v>
      </c>
      <c r="B13" s="36">
        <v>1</v>
      </c>
      <c r="C13" s="36">
        <v>1</v>
      </c>
      <c r="D13" s="36">
        <v>1</v>
      </c>
      <c r="E13" s="36">
        <v>1</v>
      </c>
      <c r="F13" s="36">
        <v>1</v>
      </c>
      <c r="G13" s="36">
        <v>1</v>
      </c>
      <c r="H13" s="36">
        <v>1</v>
      </c>
      <c r="I13" s="36">
        <v>1</v>
      </c>
      <c r="J13" s="36">
        <v>1</v>
      </c>
      <c r="K13" s="36">
        <v>1</v>
      </c>
      <c r="L13" s="36">
        <v>1</v>
      </c>
      <c r="M13" s="36">
        <v>1</v>
      </c>
      <c r="N13" s="36">
        <v>1</v>
      </c>
      <c r="O13" s="36">
        <v>1</v>
      </c>
      <c r="P13" s="36">
        <v>1</v>
      </c>
      <c r="Q13" s="36">
        <v>1</v>
      </c>
      <c r="R13" s="36">
        <v>1</v>
      </c>
      <c r="S13" s="36">
        <v>1</v>
      </c>
      <c r="T13" s="36">
        <v>2</v>
      </c>
      <c r="U13" s="36">
        <v>2</v>
      </c>
      <c r="V13" s="36">
        <v>2</v>
      </c>
      <c r="W13" s="36">
        <v>2</v>
      </c>
      <c r="X13" s="36">
        <v>2</v>
      </c>
      <c r="Z13" s="89">
        <v>0</v>
      </c>
      <c r="AA13" s="89" t="s">
        <v>243</v>
      </c>
    </row>
    <row r="14" spans="1:27" ht="18" customHeight="1" x14ac:dyDescent="0.25">
      <c r="A14" s="190" t="s">
        <v>84</v>
      </c>
      <c r="B14" s="36"/>
      <c r="C14" s="36"/>
      <c r="D14" s="36"/>
      <c r="E14" s="36"/>
      <c r="F14" s="36"/>
      <c r="G14" s="36"/>
      <c r="H14" s="36"/>
      <c r="I14" s="36"/>
      <c r="J14" s="36"/>
      <c r="K14" s="36"/>
      <c r="L14" s="36"/>
      <c r="M14" s="36"/>
      <c r="N14" s="36"/>
      <c r="O14" s="36"/>
      <c r="P14" s="36"/>
      <c r="Q14" s="36"/>
      <c r="R14" s="36"/>
      <c r="S14" s="36"/>
      <c r="T14" s="36"/>
      <c r="U14" s="36"/>
      <c r="V14" s="36"/>
      <c r="W14" s="36"/>
      <c r="X14" s="36"/>
      <c r="Z14" s="17">
        <v>1</v>
      </c>
      <c r="AA14" s="18" t="s">
        <v>42</v>
      </c>
    </row>
    <row r="15" spans="1:27" ht="18" customHeight="1" x14ac:dyDescent="0.25">
      <c r="A15" s="190" t="s">
        <v>85</v>
      </c>
      <c r="B15" s="36">
        <v>1</v>
      </c>
      <c r="C15" s="36">
        <v>1</v>
      </c>
      <c r="D15" s="36">
        <v>1</v>
      </c>
      <c r="E15" s="36">
        <v>1</v>
      </c>
      <c r="F15" s="36">
        <v>1</v>
      </c>
      <c r="G15" s="36">
        <v>2</v>
      </c>
      <c r="H15" s="36">
        <v>2</v>
      </c>
      <c r="I15" s="36">
        <v>2</v>
      </c>
      <c r="J15" s="36">
        <v>3</v>
      </c>
      <c r="K15" s="36">
        <v>1</v>
      </c>
      <c r="L15" s="36">
        <v>1</v>
      </c>
      <c r="M15" s="36">
        <v>1</v>
      </c>
      <c r="N15" s="36">
        <v>1</v>
      </c>
      <c r="O15" s="36">
        <v>1</v>
      </c>
      <c r="P15" s="36">
        <v>1</v>
      </c>
      <c r="Q15" s="36">
        <v>1</v>
      </c>
      <c r="R15" s="36">
        <v>1</v>
      </c>
      <c r="S15" s="36">
        <v>1</v>
      </c>
      <c r="T15" s="36">
        <v>2</v>
      </c>
      <c r="U15" s="36">
        <v>3</v>
      </c>
      <c r="V15" s="36">
        <v>3</v>
      </c>
      <c r="W15" s="36">
        <v>3</v>
      </c>
      <c r="X15" s="36">
        <v>3</v>
      </c>
      <c r="Z15" s="19">
        <v>2</v>
      </c>
      <c r="AA15" s="20" t="s">
        <v>46</v>
      </c>
    </row>
    <row r="16" spans="1:27" ht="18" customHeight="1" x14ac:dyDescent="0.25">
      <c r="A16" s="190" t="s">
        <v>86</v>
      </c>
      <c r="B16" s="36">
        <v>1</v>
      </c>
      <c r="C16" s="36">
        <v>1</v>
      </c>
      <c r="D16" s="36">
        <v>1</v>
      </c>
      <c r="E16" s="36">
        <v>1</v>
      </c>
      <c r="F16" s="36">
        <v>1</v>
      </c>
      <c r="G16" s="36">
        <v>2</v>
      </c>
      <c r="H16" s="36">
        <v>2</v>
      </c>
      <c r="I16" s="36">
        <v>2</v>
      </c>
      <c r="J16" s="36">
        <v>3</v>
      </c>
      <c r="K16" s="36">
        <v>1</v>
      </c>
      <c r="L16" s="36">
        <v>1</v>
      </c>
      <c r="M16" s="36">
        <v>1</v>
      </c>
      <c r="N16" s="36">
        <v>1</v>
      </c>
      <c r="O16" s="36">
        <v>1</v>
      </c>
      <c r="P16" s="36">
        <v>2</v>
      </c>
      <c r="Q16" s="36">
        <v>2</v>
      </c>
      <c r="R16" s="36">
        <v>2</v>
      </c>
      <c r="S16" s="36">
        <v>2</v>
      </c>
      <c r="T16" s="36">
        <v>1</v>
      </c>
      <c r="U16" s="36">
        <v>1</v>
      </c>
      <c r="V16" s="36">
        <v>1</v>
      </c>
      <c r="W16" s="36">
        <v>3</v>
      </c>
      <c r="X16" s="36">
        <v>3</v>
      </c>
      <c r="Z16" s="159">
        <v>3</v>
      </c>
      <c r="AA16" s="160" t="s">
        <v>49</v>
      </c>
    </row>
    <row r="17" spans="1:27" ht="18" customHeight="1" x14ac:dyDescent="0.25">
      <c r="A17" s="190" t="s">
        <v>87</v>
      </c>
      <c r="B17" s="36"/>
      <c r="C17" s="36"/>
      <c r="D17" s="36"/>
      <c r="E17" s="36"/>
      <c r="F17" s="36"/>
      <c r="G17" s="36"/>
      <c r="H17" s="36"/>
      <c r="I17" s="36"/>
      <c r="J17" s="36"/>
      <c r="K17" s="36"/>
      <c r="L17" s="36"/>
      <c r="M17" s="36"/>
      <c r="N17" s="36"/>
      <c r="O17" s="36"/>
      <c r="P17" s="36"/>
      <c r="Q17" s="36"/>
      <c r="R17" s="36"/>
      <c r="S17" s="36"/>
      <c r="T17" s="36"/>
      <c r="U17" s="36"/>
      <c r="V17" s="36"/>
      <c r="W17" s="36"/>
      <c r="X17" s="36"/>
      <c r="Z17" s="165">
        <v>4</v>
      </c>
      <c r="AA17" s="166" t="s">
        <v>52</v>
      </c>
    </row>
    <row r="18" spans="1:27" ht="18" customHeight="1" x14ac:dyDescent="0.25">
      <c r="A18" s="190" t="s">
        <v>88</v>
      </c>
      <c r="B18" s="36">
        <v>1</v>
      </c>
      <c r="C18" s="36">
        <v>1</v>
      </c>
      <c r="D18" s="36">
        <v>1</v>
      </c>
      <c r="E18" s="36">
        <v>1</v>
      </c>
      <c r="F18" s="36">
        <v>1</v>
      </c>
      <c r="G18" s="36">
        <v>2</v>
      </c>
      <c r="H18" s="36">
        <v>2</v>
      </c>
      <c r="I18" s="36">
        <v>2</v>
      </c>
      <c r="J18" s="36">
        <v>3</v>
      </c>
      <c r="K18" s="36">
        <v>1</v>
      </c>
      <c r="L18" s="36">
        <v>1</v>
      </c>
      <c r="M18" s="36">
        <v>1</v>
      </c>
      <c r="N18" s="36">
        <v>1</v>
      </c>
      <c r="O18" s="36">
        <v>1</v>
      </c>
      <c r="P18" s="36">
        <v>2</v>
      </c>
      <c r="Q18" s="36">
        <v>2</v>
      </c>
      <c r="R18" s="36">
        <v>2</v>
      </c>
      <c r="S18" s="36">
        <v>2</v>
      </c>
      <c r="T18" s="36">
        <v>2</v>
      </c>
      <c r="U18" s="36">
        <v>3</v>
      </c>
      <c r="V18" s="36">
        <v>3</v>
      </c>
      <c r="W18" s="36">
        <v>3</v>
      </c>
      <c r="X18" s="36">
        <v>3</v>
      </c>
    </row>
    <row r="19" spans="1:27" ht="18" customHeight="1" x14ac:dyDescent="0.25">
      <c r="A19" s="190" t="s">
        <v>244</v>
      </c>
      <c r="B19" s="36">
        <v>1</v>
      </c>
      <c r="C19" s="36">
        <v>1</v>
      </c>
      <c r="D19" s="36">
        <v>1</v>
      </c>
      <c r="E19" s="36">
        <v>1</v>
      </c>
      <c r="F19" s="36">
        <v>1</v>
      </c>
      <c r="G19" s="36">
        <v>2</v>
      </c>
      <c r="H19" s="36">
        <v>2</v>
      </c>
      <c r="I19" s="36">
        <v>2</v>
      </c>
      <c r="J19" s="36">
        <v>3</v>
      </c>
      <c r="K19" s="36">
        <v>1</v>
      </c>
      <c r="L19" s="36">
        <v>1</v>
      </c>
      <c r="M19" s="36">
        <v>1</v>
      </c>
      <c r="N19" s="36">
        <v>1</v>
      </c>
      <c r="O19" s="36">
        <v>1</v>
      </c>
      <c r="P19" s="36">
        <v>1</v>
      </c>
      <c r="Q19" s="36">
        <v>1</v>
      </c>
      <c r="R19" s="36">
        <v>1</v>
      </c>
      <c r="S19" s="36">
        <v>1</v>
      </c>
      <c r="T19" s="36">
        <v>1</v>
      </c>
      <c r="U19" s="36">
        <v>1</v>
      </c>
      <c r="V19" s="36">
        <v>1</v>
      </c>
      <c r="W19" s="36">
        <v>3</v>
      </c>
      <c r="X19" s="36">
        <v>3</v>
      </c>
    </row>
    <row r="20" spans="1:27" ht="18" customHeight="1" x14ac:dyDescent="0.25">
      <c r="A20" s="190" t="s">
        <v>90</v>
      </c>
      <c r="B20" s="36"/>
      <c r="C20" s="36"/>
      <c r="D20" s="36"/>
      <c r="E20" s="36"/>
      <c r="F20" s="36"/>
      <c r="G20" s="36"/>
      <c r="H20" s="36"/>
      <c r="I20" s="36"/>
      <c r="J20" s="36"/>
      <c r="K20" s="36"/>
      <c r="L20" s="36"/>
      <c r="M20" s="36"/>
      <c r="N20" s="36"/>
      <c r="O20" s="36"/>
      <c r="P20" s="36"/>
      <c r="Q20" s="36"/>
      <c r="R20" s="36"/>
      <c r="S20" s="36"/>
      <c r="T20" s="36"/>
      <c r="U20" s="36"/>
      <c r="V20" s="36"/>
      <c r="W20" s="36"/>
      <c r="X20" s="36"/>
    </row>
    <row r="21" spans="1:27" ht="18" customHeight="1" x14ac:dyDescent="0.25">
      <c r="A21" s="190" t="s">
        <v>91</v>
      </c>
      <c r="B21" s="36">
        <v>1</v>
      </c>
      <c r="C21" s="36">
        <v>1</v>
      </c>
      <c r="D21" s="36">
        <v>1</v>
      </c>
      <c r="E21" s="36">
        <v>1</v>
      </c>
      <c r="F21" s="36">
        <v>1</v>
      </c>
      <c r="G21" s="36">
        <v>2</v>
      </c>
      <c r="H21" s="36">
        <v>2</v>
      </c>
      <c r="I21" s="36">
        <v>2</v>
      </c>
      <c r="J21" s="36">
        <v>3</v>
      </c>
      <c r="K21" s="36">
        <v>1</v>
      </c>
      <c r="L21" s="36">
        <v>1</v>
      </c>
      <c r="M21" s="36">
        <v>1</v>
      </c>
      <c r="N21" s="36">
        <v>1</v>
      </c>
      <c r="O21" s="36">
        <v>1</v>
      </c>
      <c r="P21" s="36">
        <v>1</v>
      </c>
      <c r="Q21" s="36">
        <v>1</v>
      </c>
      <c r="R21" s="36">
        <v>1</v>
      </c>
      <c r="S21" s="36">
        <v>1</v>
      </c>
      <c r="T21" s="36">
        <v>1</v>
      </c>
      <c r="U21" s="36">
        <v>2</v>
      </c>
      <c r="V21" s="36">
        <v>3</v>
      </c>
      <c r="W21" s="36">
        <v>3</v>
      </c>
      <c r="X21" s="36">
        <v>3</v>
      </c>
    </row>
    <row r="22" spans="1:27" ht="18" customHeight="1" x14ac:dyDescent="0.25">
      <c r="A22" s="190" t="s">
        <v>92</v>
      </c>
      <c r="B22" s="36"/>
      <c r="C22" s="36"/>
      <c r="D22" s="36"/>
      <c r="E22" s="36"/>
      <c r="F22" s="36"/>
      <c r="G22" s="36"/>
      <c r="H22" s="36"/>
      <c r="I22" s="36"/>
      <c r="J22" s="36"/>
      <c r="K22" s="36"/>
      <c r="L22" s="36"/>
      <c r="M22" s="36"/>
      <c r="N22" s="36"/>
      <c r="O22" s="36"/>
      <c r="P22" s="36"/>
      <c r="Q22" s="36"/>
      <c r="R22" s="36"/>
      <c r="S22" s="36"/>
      <c r="T22" s="36"/>
      <c r="U22" s="36"/>
      <c r="V22" s="36"/>
      <c r="W22" s="36"/>
      <c r="X22" s="36"/>
    </row>
    <row r="23" spans="1:27" ht="18" customHeight="1" x14ac:dyDescent="0.25">
      <c r="A23" s="190" t="s">
        <v>245</v>
      </c>
      <c r="B23" s="36">
        <v>1</v>
      </c>
      <c r="C23" s="36">
        <v>1</v>
      </c>
      <c r="D23" s="36">
        <v>2</v>
      </c>
      <c r="E23" s="36">
        <v>3</v>
      </c>
      <c r="F23" s="36">
        <v>3</v>
      </c>
      <c r="G23" s="36">
        <v>3</v>
      </c>
      <c r="H23" s="36">
        <v>4</v>
      </c>
      <c r="I23" s="36">
        <v>4</v>
      </c>
      <c r="J23" s="36">
        <v>4</v>
      </c>
      <c r="K23" s="36">
        <v>1</v>
      </c>
      <c r="L23" s="36">
        <v>1</v>
      </c>
      <c r="M23" s="36">
        <v>1</v>
      </c>
      <c r="N23" s="36">
        <v>1</v>
      </c>
      <c r="O23" s="36">
        <v>1</v>
      </c>
      <c r="P23" s="36">
        <v>1</v>
      </c>
      <c r="Q23" s="36">
        <v>2</v>
      </c>
      <c r="R23" s="36">
        <v>2</v>
      </c>
      <c r="S23" s="36">
        <v>3</v>
      </c>
      <c r="T23" s="36">
        <v>1</v>
      </c>
      <c r="U23" s="36">
        <v>1</v>
      </c>
      <c r="V23" s="36">
        <v>1</v>
      </c>
      <c r="W23" s="36">
        <v>3</v>
      </c>
      <c r="X23" s="36">
        <v>3</v>
      </c>
    </row>
    <row r="24" spans="1:27" ht="18" customHeight="1" x14ac:dyDescent="0.25">
      <c r="A24" s="190" t="s">
        <v>93</v>
      </c>
      <c r="B24" s="36"/>
      <c r="C24" s="36"/>
      <c r="D24" s="36"/>
      <c r="E24" s="36"/>
      <c r="F24" s="36"/>
      <c r="G24" s="36"/>
      <c r="H24" s="36"/>
      <c r="I24" s="36"/>
      <c r="J24" s="36"/>
      <c r="K24" s="36"/>
      <c r="L24" s="36"/>
      <c r="M24" s="36"/>
      <c r="N24" s="36"/>
      <c r="O24" s="36"/>
      <c r="P24" s="36"/>
      <c r="Q24" s="36"/>
      <c r="R24" s="36"/>
      <c r="S24" s="36"/>
      <c r="T24" s="36"/>
      <c r="U24" s="36"/>
      <c r="V24" s="36"/>
      <c r="W24" s="36"/>
      <c r="X24" s="36"/>
    </row>
    <row r="25" spans="1:27" ht="18" customHeight="1" x14ac:dyDescent="0.25">
      <c r="A25" s="191" t="s">
        <v>95</v>
      </c>
      <c r="B25" s="36"/>
      <c r="C25" s="36"/>
      <c r="D25" s="36"/>
      <c r="E25" s="36"/>
      <c r="F25" s="36"/>
      <c r="G25" s="36"/>
      <c r="H25" s="36"/>
      <c r="I25" s="36"/>
      <c r="J25" s="36"/>
      <c r="K25" s="36"/>
      <c r="L25" s="36"/>
      <c r="M25" s="36"/>
      <c r="N25" s="36"/>
      <c r="O25" s="36"/>
      <c r="P25" s="36"/>
      <c r="Q25" s="36"/>
      <c r="R25" s="36"/>
      <c r="S25" s="36"/>
      <c r="T25" s="36"/>
      <c r="U25" s="36"/>
      <c r="V25" s="36"/>
      <c r="W25" s="36"/>
      <c r="X25" s="36"/>
    </row>
    <row r="26" spans="1:27" ht="114" customHeight="1" x14ac:dyDescent="0.25">
      <c r="A26" s="245" t="s">
        <v>246</v>
      </c>
      <c r="B26" s="286" t="s">
        <v>250</v>
      </c>
      <c r="C26" s="287"/>
      <c r="D26" s="287"/>
      <c r="E26" s="287"/>
      <c r="F26" s="287"/>
      <c r="G26" s="287"/>
      <c r="H26" s="287"/>
      <c r="I26" s="287"/>
      <c r="J26" s="287"/>
      <c r="K26" s="287"/>
      <c r="L26" s="287"/>
      <c r="M26" s="287"/>
      <c r="N26" s="287"/>
      <c r="O26" s="287"/>
      <c r="P26" s="287"/>
      <c r="Q26" s="287"/>
      <c r="R26" s="287"/>
      <c r="S26" s="287"/>
      <c r="T26" s="287"/>
      <c r="U26" s="287"/>
      <c r="V26" s="287"/>
      <c r="W26" s="287"/>
      <c r="X26" s="287"/>
    </row>
  </sheetData>
  <sheetProtection algorithmName="SHA-512" hashValue="JguSXU9v7KcfA9kvNzV57uxjbvWeKSUggYoG+eDEdAK+Q/C8/rdAWf+fjVDE1VUmr296H7OrM75dvby261/2VA==" saltValue="ICpGrlX6Mui4FKD5GNZTbQ==" spinCount="100000" sheet="1" objects="1" scenarios="1"/>
  <mergeCells count="14">
    <mergeCell ref="A5:A8"/>
    <mergeCell ref="B6:D6"/>
    <mergeCell ref="B7:D7"/>
    <mergeCell ref="B8:D8"/>
    <mergeCell ref="B10:J10"/>
    <mergeCell ref="Z12:AA12"/>
    <mergeCell ref="B26:X26"/>
    <mergeCell ref="B1:X1"/>
    <mergeCell ref="B4:J4"/>
    <mergeCell ref="K10:S10"/>
    <mergeCell ref="T10:V10"/>
    <mergeCell ref="W10:X10"/>
    <mergeCell ref="B3:X3"/>
    <mergeCell ref="B2:X2"/>
  </mergeCells>
  <conditionalFormatting sqref="B12:X25">
    <cfRule type="cellIs" dxfId="100" priority="1" operator="equal">
      <formula>1</formula>
    </cfRule>
    <cfRule type="cellIs" dxfId="99" priority="2" operator="equal">
      <formula>4</formula>
    </cfRule>
    <cfRule type="cellIs" dxfId="98" priority="3" operator="equal">
      <formula>3</formula>
    </cfRule>
    <cfRule type="cellIs" dxfId="97" priority="4" operator="equal">
      <formula>2</formula>
    </cfRule>
  </conditionalFormatting>
  <conditionalFormatting sqref="E5:E8">
    <cfRule type="cellIs" dxfId="96" priority="59" operator="equal">
      <formula>1</formula>
    </cfRule>
    <cfRule type="cellIs" dxfId="95" priority="60" operator="equal">
      <formula>4</formula>
    </cfRule>
    <cfRule type="cellIs" dxfId="94" priority="61" operator="equal">
      <formula>3</formula>
    </cfRule>
    <cfRule type="cellIs" dxfId="93" priority="62" operator="equal">
      <formula>2</formula>
    </cfRule>
  </conditionalFormatting>
  <dataValidations count="1">
    <dataValidation type="list" allowBlank="1" showInputMessage="1" showErrorMessage="1" sqref="B12:X25" xr:uid="{00000000-0002-0000-0600-000000000000}">
      <formula1>$Z$14:$Z$17</formula1>
    </dataValidation>
  </dataValidations>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83E0-D0BE-4B36-8433-B4EE26D4BBA3}">
  <dimension ref="A1:AA26"/>
  <sheetViews>
    <sheetView topLeftCell="A15" workbookViewId="0">
      <selection activeCell="O5" sqref="O5"/>
    </sheetView>
  </sheetViews>
  <sheetFormatPr defaultColWidth="27.42578125" defaultRowHeight="12.75" x14ac:dyDescent="0.25"/>
  <cols>
    <col min="1" max="1" width="37.42578125" style="16" customWidth="1"/>
    <col min="2" max="24" width="4.5703125" style="16" customWidth="1"/>
    <col min="25" max="25" width="2.42578125" style="16" customWidth="1"/>
    <col min="26" max="26" width="6.42578125" style="16" customWidth="1"/>
    <col min="27" max="27" width="10.5703125" style="16" customWidth="1"/>
    <col min="28" max="16384" width="27.42578125" style="16"/>
  </cols>
  <sheetData>
    <row r="1" spans="1:27" ht="20.100000000000001" customHeight="1" x14ac:dyDescent="0.25">
      <c r="A1" s="180" t="s">
        <v>233</v>
      </c>
      <c r="B1" s="288" t="str">
        <f>'Katalog primárních aktiv'!B6</f>
        <v>Informace o průběhu certifikace</v>
      </c>
      <c r="C1" s="288"/>
      <c r="D1" s="288"/>
      <c r="E1" s="288"/>
      <c r="F1" s="288"/>
      <c r="G1" s="288"/>
      <c r="H1" s="288"/>
      <c r="I1" s="288"/>
      <c r="J1" s="288"/>
      <c r="K1" s="288"/>
      <c r="L1" s="288"/>
      <c r="M1" s="288"/>
      <c r="N1" s="288"/>
      <c r="O1" s="288"/>
      <c r="P1" s="288"/>
      <c r="Q1" s="288"/>
      <c r="R1" s="288"/>
      <c r="S1" s="288"/>
      <c r="T1" s="288"/>
      <c r="U1" s="288"/>
      <c r="V1" s="288"/>
      <c r="W1" s="288"/>
      <c r="X1" s="288"/>
    </row>
    <row r="2" spans="1:27" ht="20.100000000000001" customHeight="1" x14ac:dyDescent="0.25">
      <c r="A2" s="180" t="s">
        <v>234</v>
      </c>
      <c r="B2" s="293" t="str">
        <f>'Katalog primárních aktiv'!F6</f>
        <v>náměstek sekce certifikací (Martin Novotný)</v>
      </c>
      <c r="C2" s="294"/>
      <c r="D2" s="294"/>
      <c r="E2" s="294"/>
      <c r="F2" s="294"/>
      <c r="G2" s="294"/>
      <c r="H2" s="294"/>
      <c r="I2" s="294"/>
      <c r="J2" s="294"/>
      <c r="K2" s="294"/>
      <c r="L2" s="294"/>
      <c r="M2" s="294"/>
      <c r="N2" s="294"/>
      <c r="O2" s="294"/>
      <c r="P2" s="294"/>
      <c r="Q2" s="294"/>
      <c r="R2" s="294"/>
      <c r="S2" s="294"/>
      <c r="T2" s="294"/>
      <c r="U2" s="294"/>
      <c r="V2" s="294"/>
      <c r="W2" s="294"/>
      <c r="X2" s="295"/>
    </row>
    <row r="3" spans="1:27" ht="20.100000000000001" customHeight="1" x14ac:dyDescent="0.25">
      <c r="A3" s="180" t="s">
        <v>235</v>
      </c>
      <c r="B3" s="288" t="str">
        <f>'Katalog primárních aktiv'!G6</f>
        <v>ředitel odboru certifikací 1 (Jan Novák), ředitelka odboru certifikací 2 (Tereza Černá)</v>
      </c>
      <c r="C3" s="288"/>
      <c r="D3" s="288"/>
      <c r="E3" s="288"/>
      <c r="F3" s="288"/>
      <c r="G3" s="288"/>
      <c r="H3" s="288"/>
      <c r="I3" s="288"/>
      <c r="J3" s="288"/>
      <c r="K3" s="288"/>
      <c r="L3" s="288"/>
      <c r="M3" s="288"/>
      <c r="N3" s="288"/>
      <c r="O3" s="288"/>
      <c r="P3" s="288"/>
      <c r="Q3" s="288"/>
      <c r="R3" s="288"/>
      <c r="S3" s="288"/>
      <c r="T3" s="288"/>
      <c r="U3" s="288"/>
      <c r="V3" s="288"/>
      <c r="W3" s="288"/>
      <c r="X3" s="288"/>
    </row>
    <row r="4" spans="1:27" ht="20.100000000000001" customHeight="1" x14ac:dyDescent="0.25">
      <c r="A4" s="180" t="s">
        <v>236</v>
      </c>
      <c r="B4" s="289">
        <v>46055</v>
      </c>
      <c r="C4" s="289"/>
      <c r="D4" s="289"/>
      <c r="E4" s="289"/>
      <c r="F4" s="289"/>
      <c r="G4" s="289"/>
      <c r="H4" s="289"/>
      <c r="I4" s="289"/>
      <c r="J4" s="289"/>
    </row>
    <row r="5" spans="1:27" ht="20.100000000000001" customHeight="1" x14ac:dyDescent="0.25">
      <c r="A5" s="279" t="s">
        <v>237</v>
      </c>
      <c r="B5" s="181" t="s">
        <v>11</v>
      </c>
      <c r="C5" s="182"/>
      <c r="D5" s="183"/>
      <c r="E5" s="32">
        <v>3</v>
      </c>
      <c r="F5" s="33"/>
      <c r="G5" s="33"/>
      <c r="H5" s="33"/>
      <c r="I5" s="33"/>
      <c r="J5" s="33"/>
    </row>
    <row r="6" spans="1:27" ht="20.100000000000001" customHeight="1" x14ac:dyDescent="0.25">
      <c r="A6" s="280"/>
      <c r="B6" s="282" t="s">
        <v>12</v>
      </c>
      <c r="C6" s="283"/>
      <c r="D6" s="284"/>
      <c r="E6" s="32">
        <f>MAX(K12:S25)</f>
        <v>4</v>
      </c>
      <c r="F6" s="33"/>
      <c r="G6" s="33"/>
      <c r="H6" s="33"/>
      <c r="I6" s="33"/>
      <c r="J6" s="33"/>
    </row>
    <row r="7" spans="1:27" ht="20.100000000000001" customHeight="1" x14ac:dyDescent="0.25">
      <c r="A7" s="280"/>
      <c r="B7" s="282" t="s">
        <v>13</v>
      </c>
      <c r="C7" s="283"/>
      <c r="D7" s="284"/>
      <c r="E7" s="32">
        <f>MAX(T12:V25)</f>
        <v>3</v>
      </c>
      <c r="F7" s="33"/>
      <c r="G7" s="33"/>
      <c r="H7" s="33"/>
      <c r="I7" s="33"/>
      <c r="J7" s="33"/>
    </row>
    <row r="8" spans="1:27" ht="20.100000000000001" customHeight="1" x14ac:dyDescent="0.25">
      <c r="A8" s="281"/>
      <c r="B8" s="282" t="s">
        <v>14</v>
      </c>
      <c r="C8" s="283"/>
      <c r="D8" s="284"/>
      <c r="E8" s="32">
        <f>MAX(W12:X25)</f>
        <v>3</v>
      </c>
      <c r="F8" s="33"/>
      <c r="G8" s="33"/>
      <c r="H8" s="33"/>
      <c r="I8" s="33"/>
      <c r="J8" s="33"/>
    </row>
    <row r="9" spans="1:27" ht="9.75" customHeight="1" x14ac:dyDescent="0.25">
      <c r="A9" s="34"/>
    </row>
    <row r="10" spans="1:27" ht="20.100000000000001" customHeight="1" x14ac:dyDescent="0.25">
      <c r="A10" s="21"/>
      <c r="B10" s="251" t="s">
        <v>11</v>
      </c>
      <c r="C10" s="251"/>
      <c r="D10" s="251"/>
      <c r="E10" s="251"/>
      <c r="F10" s="251"/>
      <c r="G10" s="251"/>
      <c r="H10" s="251"/>
      <c r="I10" s="251"/>
      <c r="J10" s="251"/>
      <c r="K10" s="262" t="s">
        <v>12</v>
      </c>
      <c r="L10" s="262"/>
      <c r="M10" s="262"/>
      <c r="N10" s="262"/>
      <c r="O10" s="262"/>
      <c r="P10" s="262"/>
      <c r="Q10" s="262"/>
      <c r="R10" s="262"/>
      <c r="S10" s="262"/>
      <c r="T10" s="263" t="s">
        <v>13</v>
      </c>
      <c r="U10" s="263"/>
      <c r="V10" s="263"/>
      <c r="W10" s="262" t="s">
        <v>14</v>
      </c>
      <c r="X10" s="262"/>
      <c r="Y10" s="35"/>
    </row>
    <row r="11" spans="1:27" ht="139.5" x14ac:dyDescent="0.25">
      <c r="A11" s="184" t="s">
        <v>238</v>
      </c>
      <c r="B11" s="185" t="s">
        <v>18</v>
      </c>
      <c r="C11" s="185" t="s">
        <v>239</v>
      </c>
      <c r="D11" s="185" t="s">
        <v>20</v>
      </c>
      <c r="E11" s="185" t="s">
        <v>21</v>
      </c>
      <c r="F11" s="185" t="s">
        <v>22</v>
      </c>
      <c r="G11" s="185" t="s">
        <v>23</v>
      </c>
      <c r="H11" s="185" t="s">
        <v>24</v>
      </c>
      <c r="I11" s="185" t="s">
        <v>25</v>
      </c>
      <c r="J11" s="185" t="s">
        <v>26</v>
      </c>
      <c r="K11" s="186" t="s">
        <v>27</v>
      </c>
      <c r="L11" s="186" t="s">
        <v>28</v>
      </c>
      <c r="M11" s="186" t="s">
        <v>29</v>
      </c>
      <c r="N11" s="186" t="s">
        <v>30</v>
      </c>
      <c r="O11" s="187" t="s">
        <v>31</v>
      </c>
      <c r="P11" s="187" t="s">
        <v>32</v>
      </c>
      <c r="Q11" s="187" t="s">
        <v>33</v>
      </c>
      <c r="R11" s="187" t="s">
        <v>34</v>
      </c>
      <c r="S11" s="186" t="s">
        <v>35</v>
      </c>
      <c r="T11" s="185" t="s">
        <v>36</v>
      </c>
      <c r="U11" s="185" t="s">
        <v>37</v>
      </c>
      <c r="V11" s="185" t="s">
        <v>38</v>
      </c>
      <c r="W11" s="186" t="s">
        <v>39</v>
      </c>
      <c r="X11" s="186" t="s">
        <v>40</v>
      </c>
      <c r="Y11" s="35"/>
    </row>
    <row r="12" spans="1:27" ht="25.5" x14ac:dyDescent="0.25">
      <c r="A12" s="189" t="s">
        <v>240</v>
      </c>
      <c r="B12" s="36">
        <v>1</v>
      </c>
      <c r="C12" s="36">
        <v>1</v>
      </c>
      <c r="D12" s="36">
        <v>1</v>
      </c>
      <c r="E12" s="36">
        <v>1</v>
      </c>
      <c r="F12" s="36">
        <v>1</v>
      </c>
      <c r="G12" s="36">
        <v>1</v>
      </c>
      <c r="H12" s="36">
        <v>1</v>
      </c>
      <c r="I12" s="36">
        <v>1</v>
      </c>
      <c r="J12" s="36">
        <v>1</v>
      </c>
      <c r="K12" s="36">
        <v>1</v>
      </c>
      <c r="L12" s="36">
        <v>1</v>
      </c>
      <c r="M12" s="36">
        <v>1</v>
      </c>
      <c r="N12" s="36">
        <v>1</v>
      </c>
      <c r="O12" s="36">
        <v>1</v>
      </c>
      <c r="P12" s="36">
        <v>1</v>
      </c>
      <c r="Q12" s="36">
        <v>1</v>
      </c>
      <c r="R12" s="36">
        <v>1</v>
      </c>
      <c r="S12" s="36">
        <v>1</v>
      </c>
      <c r="T12" s="36">
        <v>2</v>
      </c>
      <c r="U12" s="36">
        <v>2</v>
      </c>
      <c r="V12" s="36">
        <v>2</v>
      </c>
      <c r="W12" s="36">
        <v>2</v>
      </c>
      <c r="X12" s="36">
        <v>2</v>
      </c>
      <c r="Z12" s="285" t="s">
        <v>241</v>
      </c>
      <c r="AA12" s="285"/>
    </row>
    <row r="13" spans="1:27" ht="25.5" x14ac:dyDescent="0.25">
      <c r="A13" s="189" t="s">
        <v>242</v>
      </c>
      <c r="B13" s="36">
        <v>1</v>
      </c>
      <c r="C13" s="36">
        <v>1</v>
      </c>
      <c r="D13" s="36">
        <v>1</v>
      </c>
      <c r="E13" s="36">
        <v>1</v>
      </c>
      <c r="F13" s="36">
        <v>1</v>
      </c>
      <c r="G13" s="36">
        <v>1</v>
      </c>
      <c r="H13" s="36">
        <v>1</v>
      </c>
      <c r="I13" s="36">
        <v>1</v>
      </c>
      <c r="J13" s="36">
        <v>1</v>
      </c>
      <c r="K13" s="36">
        <v>1</v>
      </c>
      <c r="L13" s="36">
        <v>1</v>
      </c>
      <c r="M13" s="36">
        <v>1</v>
      </c>
      <c r="N13" s="36">
        <v>1</v>
      </c>
      <c r="O13" s="36">
        <v>1</v>
      </c>
      <c r="P13" s="36">
        <v>1</v>
      </c>
      <c r="Q13" s="36">
        <v>1</v>
      </c>
      <c r="R13" s="36">
        <v>1</v>
      </c>
      <c r="S13" s="36">
        <v>1</v>
      </c>
      <c r="T13" s="36">
        <v>2</v>
      </c>
      <c r="U13" s="36">
        <v>2</v>
      </c>
      <c r="V13" s="36">
        <v>2</v>
      </c>
      <c r="W13" s="36">
        <v>2</v>
      </c>
      <c r="X13" s="36">
        <v>2</v>
      </c>
      <c r="Z13" s="89">
        <v>0</v>
      </c>
      <c r="AA13" s="89" t="s">
        <v>243</v>
      </c>
    </row>
    <row r="14" spans="1:27" ht="18" customHeight="1" x14ac:dyDescent="0.25">
      <c r="A14" s="190" t="s">
        <v>84</v>
      </c>
      <c r="B14" s="36"/>
      <c r="C14" s="36"/>
      <c r="D14" s="36"/>
      <c r="E14" s="36"/>
      <c r="F14" s="36"/>
      <c r="G14" s="36"/>
      <c r="H14" s="36"/>
      <c r="I14" s="36"/>
      <c r="J14" s="36"/>
      <c r="K14" s="36"/>
      <c r="L14" s="36"/>
      <c r="M14" s="36"/>
      <c r="N14" s="36"/>
      <c r="O14" s="36"/>
      <c r="P14" s="36"/>
      <c r="Q14" s="36"/>
      <c r="R14" s="36"/>
      <c r="S14" s="36"/>
      <c r="T14" s="36"/>
      <c r="U14" s="36"/>
      <c r="V14" s="36"/>
      <c r="W14" s="36"/>
      <c r="X14" s="36"/>
      <c r="Z14" s="17">
        <v>1</v>
      </c>
      <c r="AA14" s="18" t="s">
        <v>42</v>
      </c>
    </row>
    <row r="15" spans="1:27" ht="18" customHeight="1" x14ac:dyDescent="0.25">
      <c r="A15" s="190" t="s">
        <v>85</v>
      </c>
      <c r="B15" s="36">
        <v>1</v>
      </c>
      <c r="C15" s="36">
        <v>1</v>
      </c>
      <c r="D15" s="36">
        <v>1</v>
      </c>
      <c r="E15" s="36">
        <v>1</v>
      </c>
      <c r="F15" s="36">
        <v>1</v>
      </c>
      <c r="G15" s="36">
        <v>2</v>
      </c>
      <c r="H15" s="36">
        <v>2</v>
      </c>
      <c r="I15" s="36">
        <v>2</v>
      </c>
      <c r="J15" s="36">
        <v>3</v>
      </c>
      <c r="K15" s="36">
        <v>1</v>
      </c>
      <c r="L15" s="36">
        <v>1</v>
      </c>
      <c r="M15" s="36">
        <v>1</v>
      </c>
      <c r="N15" s="36">
        <v>1</v>
      </c>
      <c r="O15" s="36">
        <v>1</v>
      </c>
      <c r="P15" s="36">
        <v>2</v>
      </c>
      <c r="Q15" s="36">
        <v>2</v>
      </c>
      <c r="R15" s="36">
        <v>2</v>
      </c>
      <c r="S15" s="36">
        <v>2</v>
      </c>
      <c r="T15" s="36">
        <v>2</v>
      </c>
      <c r="U15" s="36">
        <v>3</v>
      </c>
      <c r="V15" s="36">
        <v>3</v>
      </c>
      <c r="W15" s="36">
        <v>3</v>
      </c>
      <c r="X15" s="36">
        <v>3</v>
      </c>
      <c r="Z15" s="19">
        <v>2</v>
      </c>
      <c r="AA15" s="20" t="s">
        <v>46</v>
      </c>
    </row>
    <row r="16" spans="1:27" ht="18" customHeight="1" x14ac:dyDescent="0.25">
      <c r="A16" s="190" t="s">
        <v>86</v>
      </c>
      <c r="B16" s="36">
        <v>1</v>
      </c>
      <c r="C16" s="36">
        <v>1</v>
      </c>
      <c r="D16" s="36">
        <v>1</v>
      </c>
      <c r="E16" s="36">
        <v>1</v>
      </c>
      <c r="F16" s="36">
        <v>1</v>
      </c>
      <c r="G16" s="36">
        <v>2</v>
      </c>
      <c r="H16" s="36">
        <v>2</v>
      </c>
      <c r="I16" s="36">
        <v>2</v>
      </c>
      <c r="J16" s="36">
        <v>3</v>
      </c>
      <c r="K16" s="36">
        <v>1</v>
      </c>
      <c r="L16" s="36">
        <v>1</v>
      </c>
      <c r="M16" s="36">
        <v>1</v>
      </c>
      <c r="N16" s="36">
        <v>1</v>
      </c>
      <c r="O16" s="36">
        <v>1</v>
      </c>
      <c r="P16" s="36">
        <v>2</v>
      </c>
      <c r="Q16" s="36">
        <v>2</v>
      </c>
      <c r="R16" s="36">
        <v>2</v>
      </c>
      <c r="S16" s="36">
        <v>2</v>
      </c>
      <c r="T16" s="36">
        <v>1</v>
      </c>
      <c r="U16" s="36">
        <v>1</v>
      </c>
      <c r="V16" s="36">
        <v>1</v>
      </c>
      <c r="W16" s="36">
        <v>2</v>
      </c>
      <c r="X16" s="36">
        <v>3</v>
      </c>
      <c r="Z16" s="159">
        <v>3</v>
      </c>
      <c r="AA16" s="160" t="s">
        <v>49</v>
      </c>
    </row>
    <row r="17" spans="1:27" ht="18" customHeight="1" x14ac:dyDescent="0.25">
      <c r="A17" s="190" t="s">
        <v>87</v>
      </c>
      <c r="B17" s="36"/>
      <c r="C17" s="36"/>
      <c r="D17" s="36"/>
      <c r="E17" s="36"/>
      <c r="F17" s="36"/>
      <c r="G17" s="36"/>
      <c r="H17" s="36"/>
      <c r="I17" s="36"/>
      <c r="J17" s="36"/>
      <c r="K17" s="36"/>
      <c r="L17" s="36"/>
      <c r="M17" s="36"/>
      <c r="N17" s="36"/>
      <c r="O17" s="36"/>
      <c r="P17" s="36"/>
      <c r="Q17" s="36"/>
      <c r="R17" s="36"/>
      <c r="S17" s="36"/>
      <c r="T17" s="36"/>
      <c r="U17" s="36"/>
      <c r="V17" s="36"/>
      <c r="W17" s="36"/>
      <c r="X17" s="36"/>
      <c r="Z17" s="165">
        <v>4</v>
      </c>
      <c r="AA17" s="166" t="s">
        <v>52</v>
      </c>
    </row>
    <row r="18" spans="1:27" ht="18" customHeight="1" x14ac:dyDescent="0.25">
      <c r="A18" s="190" t="s">
        <v>88</v>
      </c>
      <c r="B18" s="36">
        <v>1</v>
      </c>
      <c r="C18" s="36">
        <v>1</v>
      </c>
      <c r="D18" s="36">
        <v>1</v>
      </c>
      <c r="E18" s="36">
        <v>1</v>
      </c>
      <c r="F18" s="36">
        <v>1</v>
      </c>
      <c r="G18" s="36">
        <v>2</v>
      </c>
      <c r="H18" s="36">
        <v>2</v>
      </c>
      <c r="I18" s="36">
        <v>2</v>
      </c>
      <c r="J18" s="36">
        <v>3</v>
      </c>
      <c r="K18" s="36">
        <v>1</v>
      </c>
      <c r="L18" s="36">
        <v>1</v>
      </c>
      <c r="M18" s="36">
        <v>1</v>
      </c>
      <c r="N18" s="36">
        <v>1</v>
      </c>
      <c r="O18" s="36">
        <v>1</v>
      </c>
      <c r="P18" s="36">
        <v>2</v>
      </c>
      <c r="Q18" s="36">
        <v>2</v>
      </c>
      <c r="R18" s="36">
        <v>2</v>
      </c>
      <c r="S18" s="36">
        <v>2</v>
      </c>
      <c r="T18" s="36">
        <v>2</v>
      </c>
      <c r="U18" s="36">
        <v>3</v>
      </c>
      <c r="V18" s="36">
        <v>3</v>
      </c>
      <c r="W18" s="36">
        <v>3</v>
      </c>
      <c r="X18" s="36">
        <v>3</v>
      </c>
    </row>
    <row r="19" spans="1:27" ht="18" customHeight="1" x14ac:dyDescent="0.25">
      <c r="A19" s="190" t="s">
        <v>244</v>
      </c>
      <c r="B19" s="36">
        <v>1</v>
      </c>
      <c r="C19" s="36">
        <v>1</v>
      </c>
      <c r="D19" s="36">
        <v>1</v>
      </c>
      <c r="E19" s="36">
        <v>1</v>
      </c>
      <c r="F19" s="36">
        <v>1</v>
      </c>
      <c r="G19" s="36">
        <v>2</v>
      </c>
      <c r="H19" s="36">
        <v>2</v>
      </c>
      <c r="I19" s="36">
        <v>2</v>
      </c>
      <c r="J19" s="36">
        <v>3</v>
      </c>
      <c r="K19" s="36">
        <v>1</v>
      </c>
      <c r="L19" s="36">
        <v>1</v>
      </c>
      <c r="M19" s="36">
        <v>1</v>
      </c>
      <c r="N19" s="36">
        <v>1</v>
      </c>
      <c r="O19" s="36">
        <v>1</v>
      </c>
      <c r="P19" s="36">
        <v>2</v>
      </c>
      <c r="Q19" s="36">
        <v>2</v>
      </c>
      <c r="R19" s="36">
        <v>2</v>
      </c>
      <c r="S19" s="36">
        <v>2</v>
      </c>
      <c r="T19" s="36">
        <v>1</v>
      </c>
      <c r="U19" s="36">
        <v>1</v>
      </c>
      <c r="V19" s="36">
        <v>1</v>
      </c>
      <c r="W19" s="36">
        <v>2</v>
      </c>
      <c r="X19" s="36">
        <v>3</v>
      </c>
    </row>
    <row r="20" spans="1:27" ht="18" customHeight="1" x14ac:dyDescent="0.25">
      <c r="A20" s="190" t="s">
        <v>90</v>
      </c>
      <c r="B20" s="36"/>
      <c r="C20" s="36"/>
      <c r="D20" s="36"/>
      <c r="E20" s="36"/>
      <c r="F20" s="36"/>
      <c r="G20" s="36"/>
      <c r="H20" s="36"/>
      <c r="I20" s="36"/>
      <c r="J20" s="36"/>
      <c r="K20" s="36"/>
      <c r="L20" s="36"/>
      <c r="M20" s="36"/>
      <c r="N20" s="36"/>
      <c r="O20" s="36"/>
      <c r="P20" s="36"/>
      <c r="Q20" s="36"/>
      <c r="R20" s="36"/>
      <c r="S20" s="36"/>
      <c r="T20" s="36"/>
      <c r="U20" s="36"/>
      <c r="V20" s="36"/>
      <c r="W20" s="36"/>
      <c r="X20" s="36"/>
    </row>
    <row r="21" spans="1:27" ht="18" customHeight="1" x14ac:dyDescent="0.25">
      <c r="A21" s="190" t="s">
        <v>91</v>
      </c>
      <c r="B21" s="36">
        <v>1</v>
      </c>
      <c r="C21" s="36">
        <v>1</v>
      </c>
      <c r="D21" s="36">
        <v>1</v>
      </c>
      <c r="E21" s="36">
        <v>1</v>
      </c>
      <c r="F21" s="36">
        <v>1</v>
      </c>
      <c r="G21" s="36">
        <v>2</v>
      </c>
      <c r="H21" s="36">
        <v>2</v>
      </c>
      <c r="I21" s="36">
        <v>2</v>
      </c>
      <c r="J21" s="36">
        <v>3</v>
      </c>
      <c r="K21" s="36">
        <v>1</v>
      </c>
      <c r="L21" s="36">
        <v>1</v>
      </c>
      <c r="M21" s="36">
        <v>1</v>
      </c>
      <c r="N21" s="36">
        <v>1</v>
      </c>
      <c r="O21" s="36">
        <v>1</v>
      </c>
      <c r="P21" s="36">
        <v>2</v>
      </c>
      <c r="Q21" s="36">
        <v>2</v>
      </c>
      <c r="R21" s="36">
        <v>2</v>
      </c>
      <c r="S21" s="36">
        <v>2</v>
      </c>
      <c r="T21" s="36">
        <v>1</v>
      </c>
      <c r="U21" s="36">
        <v>2</v>
      </c>
      <c r="V21" s="36">
        <v>3</v>
      </c>
      <c r="W21" s="36">
        <v>3</v>
      </c>
      <c r="X21" s="36">
        <v>3</v>
      </c>
    </row>
    <row r="22" spans="1:27" ht="18" customHeight="1" x14ac:dyDescent="0.25">
      <c r="A22" s="190" t="s">
        <v>92</v>
      </c>
      <c r="B22" s="36"/>
      <c r="C22" s="36"/>
      <c r="D22" s="36"/>
      <c r="E22" s="36"/>
      <c r="F22" s="36"/>
      <c r="G22" s="36"/>
      <c r="H22" s="36"/>
      <c r="I22" s="36"/>
      <c r="J22" s="36"/>
      <c r="K22" s="36"/>
      <c r="L22" s="36"/>
      <c r="M22" s="36"/>
      <c r="N22" s="36"/>
      <c r="O22" s="36"/>
      <c r="P22" s="36"/>
      <c r="Q22" s="36"/>
      <c r="R22" s="36"/>
      <c r="S22" s="36"/>
      <c r="T22" s="36"/>
      <c r="U22" s="36"/>
      <c r="V22" s="36"/>
      <c r="W22" s="36"/>
      <c r="X22" s="36"/>
    </row>
    <row r="23" spans="1:27" ht="18" customHeight="1" x14ac:dyDescent="0.25">
      <c r="A23" s="190" t="s">
        <v>245</v>
      </c>
      <c r="B23" s="36">
        <v>1</v>
      </c>
      <c r="C23" s="36">
        <v>1</v>
      </c>
      <c r="D23" s="36">
        <v>1</v>
      </c>
      <c r="E23" s="36">
        <v>1</v>
      </c>
      <c r="F23" s="36">
        <v>1</v>
      </c>
      <c r="G23" s="36">
        <v>2</v>
      </c>
      <c r="H23" s="36">
        <v>3</v>
      </c>
      <c r="I23" s="36">
        <v>4</v>
      </c>
      <c r="J23" s="36">
        <v>4</v>
      </c>
      <c r="K23" s="36">
        <v>1</v>
      </c>
      <c r="L23" s="36">
        <v>1</v>
      </c>
      <c r="M23" s="36">
        <v>1</v>
      </c>
      <c r="N23" s="36">
        <v>1</v>
      </c>
      <c r="O23" s="36">
        <v>1</v>
      </c>
      <c r="P23" s="36">
        <v>3</v>
      </c>
      <c r="Q23" s="36">
        <v>3</v>
      </c>
      <c r="R23" s="36">
        <v>3</v>
      </c>
      <c r="S23" s="36">
        <v>4</v>
      </c>
      <c r="T23" s="36">
        <v>1</v>
      </c>
      <c r="U23" s="36">
        <v>1</v>
      </c>
      <c r="V23" s="36">
        <v>1</v>
      </c>
      <c r="W23" s="36">
        <v>2</v>
      </c>
      <c r="X23" s="36">
        <v>3</v>
      </c>
    </row>
    <row r="24" spans="1:27" ht="18" customHeight="1" x14ac:dyDescent="0.25">
      <c r="A24" s="190" t="s">
        <v>93</v>
      </c>
      <c r="B24" s="36"/>
      <c r="C24" s="36"/>
      <c r="D24" s="36"/>
      <c r="E24" s="36"/>
      <c r="F24" s="36"/>
      <c r="G24" s="36"/>
      <c r="H24" s="36"/>
      <c r="I24" s="36"/>
      <c r="J24" s="36"/>
      <c r="K24" s="36"/>
      <c r="L24" s="36"/>
      <c r="M24" s="36"/>
      <c r="N24" s="36"/>
      <c r="O24" s="36"/>
      <c r="P24" s="36"/>
      <c r="Q24" s="36"/>
      <c r="R24" s="36"/>
      <c r="S24" s="36"/>
      <c r="T24" s="36"/>
      <c r="U24" s="36"/>
      <c r="V24" s="36"/>
      <c r="W24" s="36"/>
      <c r="X24" s="36"/>
    </row>
    <row r="25" spans="1:27" ht="18" customHeight="1" x14ac:dyDescent="0.25">
      <c r="A25" s="191" t="s">
        <v>95</v>
      </c>
      <c r="B25" s="36"/>
      <c r="C25" s="36"/>
      <c r="D25" s="36"/>
      <c r="E25" s="36"/>
      <c r="F25" s="36"/>
      <c r="G25" s="36"/>
      <c r="H25" s="36"/>
      <c r="I25" s="36"/>
      <c r="J25" s="36"/>
      <c r="K25" s="36"/>
      <c r="L25" s="36"/>
      <c r="M25" s="36"/>
      <c r="N25" s="36"/>
      <c r="O25" s="36"/>
      <c r="P25" s="36"/>
      <c r="Q25" s="36"/>
      <c r="R25" s="36"/>
      <c r="S25" s="36"/>
      <c r="T25" s="36"/>
      <c r="U25" s="36"/>
      <c r="V25" s="36"/>
      <c r="W25" s="36"/>
      <c r="X25" s="36"/>
    </row>
    <row r="26" spans="1:27" ht="69" x14ac:dyDescent="0.25">
      <c r="A26" s="245" t="s">
        <v>246</v>
      </c>
      <c r="B26" s="286" t="s">
        <v>251</v>
      </c>
      <c r="C26" s="287"/>
      <c r="D26" s="287"/>
      <c r="E26" s="287"/>
      <c r="F26" s="287"/>
      <c r="G26" s="287"/>
      <c r="H26" s="287"/>
      <c r="I26" s="287"/>
      <c r="J26" s="287"/>
      <c r="K26" s="287"/>
      <c r="L26" s="287"/>
      <c r="M26" s="287"/>
      <c r="N26" s="287"/>
      <c r="O26" s="287"/>
      <c r="P26" s="287"/>
      <c r="Q26" s="287"/>
      <c r="R26" s="287"/>
      <c r="S26" s="287"/>
      <c r="T26" s="287"/>
      <c r="U26" s="287"/>
      <c r="V26" s="287"/>
      <c r="W26" s="287"/>
      <c r="X26" s="287"/>
    </row>
  </sheetData>
  <sheetProtection algorithmName="SHA-512" hashValue="AROP8fmAHIdZQpY0sjJHKdUu5kpIjhNnXoCw5+YgvesOilM9c+75DtAsld9D1YXuGARpnA15+n5CSe/1LXQJWw==" saltValue="a0ba2Rue5vx6y5F0eRJe0A==" spinCount="100000" sheet="1" objects="1" scenarios="1"/>
  <mergeCells count="14">
    <mergeCell ref="Z12:AA12"/>
    <mergeCell ref="B26:X26"/>
    <mergeCell ref="B1:X1"/>
    <mergeCell ref="B4:J4"/>
    <mergeCell ref="K10:S10"/>
    <mergeCell ref="T10:V10"/>
    <mergeCell ref="W10:X10"/>
    <mergeCell ref="B3:X3"/>
    <mergeCell ref="B2:X2"/>
    <mergeCell ref="A5:A8"/>
    <mergeCell ref="B6:D6"/>
    <mergeCell ref="B7:D7"/>
    <mergeCell ref="B8:D8"/>
    <mergeCell ref="B10:J10"/>
  </mergeCells>
  <conditionalFormatting sqref="B12:X25">
    <cfRule type="cellIs" dxfId="92" priority="1" operator="equal">
      <formula>1</formula>
    </cfRule>
    <cfRule type="cellIs" dxfId="91" priority="2" operator="equal">
      <formula>4</formula>
    </cfRule>
    <cfRule type="cellIs" dxfId="90" priority="3" operator="equal">
      <formula>3</formula>
    </cfRule>
    <cfRule type="cellIs" dxfId="89" priority="4" operator="equal">
      <formula>2</formula>
    </cfRule>
  </conditionalFormatting>
  <conditionalFormatting sqref="E5:E8">
    <cfRule type="cellIs" dxfId="88" priority="63" operator="equal">
      <formula>1</formula>
    </cfRule>
    <cfRule type="cellIs" dxfId="87" priority="64" operator="equal">
      <formula>4</formula>
    </cfRule>
    <cfRule type="cellIs" dxfId="86" priority="65" operator="equal">
      <formula>3</formula>
    </cfRule>
    <cfRule type="cellIs" dxfId="85" priority="66" operator="equal">
      <formula>2</formula>
    </cfRule>
  </conditionalFormatting>
  <dataValidations count="1">
    <dataValidation type="list" allowBlank="1" showInputMessage="1" showErrorMessage="1" sqref="B12:X25" xr:uid="{B4596BE9-58F6-4801-BDB2-0BAFAE34EE73}">
      <formula1>$Z$14:$Z$17</formula1>
    </dataValidation>
  </dataValidations>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E52A-E536-46DB-8041-8B9BC02B2408}">
  <dimension ref="A1:O36"/>
  <sheetViews>
    <sheetView topLeftCell="A9" zoomScale="85" zoomScaleNormal="85" workbookViewId="0">
      <selection activeCell="F14" sqref="F14"/>
    </sheetView>
  </sheetViews>
  <sheetFormatPr defaultRowHeight="15" x14ac:dyDescent="0.25"/>
  <cols>
    <col min="1" max="1" width="6" bestFit="1" customWidth="1"/>
    <col min="2" max="2" width="31.140625" customWidth="1"/>
    <col min="3" max="3" width="26" customWidth="1"/>
    <col min="4" max="4" width="27.42578125" customWidth="1"/>
    <col min="5" max="5" width="34.5703125" customWidth="1"/>
    <col min="6" max="6" width="40.42578125" style="41" bestFit="1" customWidth="1"/>
    <col min="7" max="7" width="18" style="41" customWidth="1"/>
    <col min="8" max="8" width="27.42578125" bestFit="1" customWidth="1"/>
    <col min="9" max="9" width="21.42578125" bestFit="1" customWidth="1"/>
    <col min="10" max="10" width="27.42578125" customWidth="1"/>
    <col min="11" max="11" width="12.42578125" customWidth="1"/>
    <col min="12" max="12" width="7.5703125" customWidth="1"/>
    <col min="13" max="13" width="11.42578125" customWidth="1"/>
    <col min="14" max="14" width="9.5703125" customWidth="1"/>
    <col min="15" max="15" width="58.140625" customWidth="1"/>
  </cols>
  <sheetData>
    <row r="1" spans="1:15" s="25" customFormat="1" x14ac:dyDescent="0.25">
      <c r="A1" s="195" t="s">
        <v>187</v>
      </c>
      <c r="B1" s="196" t="s">
        <v>252</v>
      </c>
      <c r="C1" s="196" t="s">
        <v>253</v>
      </c>
      <c r="D1" s="196" t="s">
        <v>254</v>
      </c>
      <c r="E1" s="196" t="s">
        <v>189</v>
      </c>
      <c r="F1" s="197" t="s">
        <v>255</v>
      </c>
      <c r="G1" s="197" t="s">
        <v>192</v>
      </c>
      <c r="H1" s="196" t="s">
        <v>193</v>
      </c>
      <c r="I1" s="196" t="s">
        <v>256</v>
      </c>
      <c r="J1" s="196" t="s">
        <v>196</v>
      </c>
      <c r="K1" s="196" t="s">
        <v>11</v>
      </c>
      <c r="L1" s="196" t="s">
        <v>12</v>
      </c>
      <c r="M1" s="196" t="s">
        <v>13</v>
      </c>
      <c r="N1" s="196" t="s">
        <v>14</v>
      </c>
      <c r="O1" s="198" t="s">
        <v>197</v>
      </c>
    </row>
    <row r="2" spans="1:15" ht="45" x14ac:dyDescent="0.25">
      <c r="A2" s="38" t="s">
        <v>257</v>
      </c>
      <c r="B2" s="38" t="s">
        <v>258</v>
      </c>
      <c r="C2" s="38" t="s">
        <v>259</v>
      </c>
      <c r="D2" s="38" t="s">
        <v>260</v>
      </c>
      <c r="E2" s="38" t="str">
        <f>Tabulka1[[#This Row],[ID]]&amp;": "&amp;Tabulka1[[#This Row],[Typové podpůrné aktivum]]</f>
        <v>PO1: Aplikační server (HW)</v>
      </c>
      <c r="F2" s="38" t="s">
        <v>261</v>
      </c>
      <c r="G2" s="38" t="s">
        <v>262</v>
      </c>
      <c r="H2" s="39" t="s">
        <v>263</v>
      </c>
      <c r="I2" s="38" t="s">
        <v>264</v>
      </c>
      <c r="J2" s="38" t="s">
        <v>204</v>
      </c>
      <c r="K2" s="40">
        <f>IF('Hodnoty podpůrných aktiv'!D5&lt;5,1,IF(AND('Hodnoty podpůrných aktiv'!D5&lt;9,'Hodnoty podpůrných aktiv'!D5&gt;4),2,IF(AND('Hodnoty podpůrných aktiv'!D5&lt;13,'Hodnoty podpůrných aktiv'!D5&gt;8),3,4)))</f>
        <v>3</v>
      </c>
      <c r="L2" s="40">
        <f>IF('Hodnoty podpůrných aktiv'!E5&lt;5,1,IF(AND('Hodnoty podpůrných aktiv'!E5&lt;9,'Hodnoty podpůrných aktiv'!E5&gt;4),2,IF(AND('Hodnoty podpůrných aktiv'!E5&lt;13,'Hodnoty podpůrných aktiv'!E5&gt;8),3,4)))</f>
        <v>2</v>
      </c>
      <c r="M2" s="40">
        <f>IF('Hodnoty podpůrných aktiv'!F5&lt;5,1,IF(AND('Hodnoty podpůrných aktiv'!F5&lt;9,'Hodnoty podpůrných aktiv'!F5&gt;4),2,IF(AND('Hodnoty podpůrných aktiv'!F5&lt;13,'Hodnoty podpůrných aktiv'!F5&gt;8),3,4)))</f>
        <v>2</v>
      </c>
      <c r="N2" s="40">
        <f>IF('Hodnoty podpůrných aktiv'!G5&lt;5,1,IF(AND('Hodnoty podpůrných aktiv'!G5&lt;9,'Hodnoty podpůrných aktiv'!G5&gt;4),2,IF(AND('Hodnoty podpůrných aktiv'!G5&lt;13,'Hodnoty podpůrných aktiv'!G5&gt;8),3,4)))</f>
        <v>3</v>
      </c>
      <c r="O2" s="38"/>
    </row>
    <row r="3" spans="1:15" ht="45" x14ac:dyDescent="0.25">
      <c r="A3" s="38" t="s">
        <v>265</v>
      </c>
      <c r="B3" s="38" t="s">
        <v>258</v>
      </c>
      <c r="C3" s="38" t="s">
        <v>259</v>
      </c>
      <c r="D3" s="38" t="s">
        <v>266</v>
      </c>
      <c r="E3" s="38" t="str">
        <f>Tabulka1[[#This Row],[ID]]&amp;": "&amp;Tabulka1[[#This Row],[Typové podpůrné aktivum]]</f>
        <v>PO2: Databázový server (HW)</v>
      </c>
      <c r="F3" s="38" t="s">
        <v>267</v>
      </c>
      <c r="G3" s="38" t="s">
        <v>262</v>
      </c>
      <c r="H3" s="38" t="s">
        <v>263</v>
      </c>
      <c r="I3" s="38" t="s">
        <v>264</v>
      </c>
      <c r="J3" s="38" t="s">
        <v>204</v>
      </c>
      <c r="K3" s="40">
        <f>IF('Hodnoty podpůrných aktiv'!D6&lt;5,1,IF(AND('Hodnoty podpůrných aktiv'!D6&lt;9,'Hodnoty podpůrných aktiv'!D6&gt;4),2,IF(AND('Hodnoty podpůrných aktiv'!D6&lt;13,'Hodnoty podpůrných aktiv'!D6&gt;8),3,4)))</f>
        <v>3</v>
      </c>
      <c r="L3" s="40">
        <f>IF('Hodnoty podpůrných aktiv'!E6&lt;5,1,IF(AND('Hodnoty podpůrných aktiv'!E6&lt;9,'Hodnoty podpůrných aktiv'!E6&gt;4),2,IF(AND('Hodnoty podpůrných aktiv'!E6&lt;13,'Hodnoty podpůrných aktiv'!E6&gt;8),3,4)))</f>
        <v>2</v>
      </c>
      <c r="M3" s="40">
        <f>IF('Hodnoty podpůrných aktiv'!F6&lt;5,1,IF(AND('Hodnoty podpůrných aktiv'!F6&lt;9,'Hodnoty podpůrných aktiv'!F6&gt;4),2,IF(AND('Hodnoty podpůrných aktiv'!F6&lt;13,'Hodnoty podpůrných aktiv'!F6&gt;8),3,4)))</f>
        <v>2</v>
      </c>
      <c r="N3" s="40">
        <f>IF('Hodnoty podpůrných aktiv'!G6&lt;5,1,IF(AND('Hodnoty podpůrných aktiv'!G6&lt;9,'Hodnoty podpůrných aktiv'!G6&gt;4),2,IF(AND('Hodnoty podpůrných aktiv'!G6&lt;13,'Hodnoty podpůrných aktiv'!G6&gt;8),3,4)))</f>
        <v>3</v>
      </c>
      <c r="O3" s="38"/>
    </row>
    <row r="4" spans="1:15" ht="45" x14ac:dyDescent="0.25">
      <c r="A4" s="102" t="s">
        <v>268</v>
      </c>
      <c r="B4" s="102" t="s">
        <v>258</v>
      </c>
      <c r="C4" s="102" t="s">
        <v>259</v>
      </c>
      <c r="D4" s="102" t="s">
        <v>269</v>
      </c>
      <c r="E4" s="102" t="str">
        <f>Tabulka1[[#This Row],[ID]]&amp;": "&amp;Tabulka1[[#This Row],[Typové podpůrné aktivum]]</f>
        <v>PO3: Webový server (HW)</v>
      </c>
      <c r="F4" s="102" t="s">
        <v>270</v>
      </c>
      <c r="G4" s="102" t="s">
        <v>262</v>
      </c>
      <c r="H4" s="102" t="s">
        <v>263</v>
      </c>
      <c r="I4" s="102" t="s">
        <v>264</v>
      </c>
      <c r="J4" s="102" t="s">
        <v>204</v>
      </c>
      <c r="K4" s="40">
        <f>IF('Hodnoty podpůrných aktiv'!D7&lt;5,1,IF(AND('Hodnoty podpůrných aktiv'!D7&lt;9,'Hodnoty podpůrných aktiv'!D7&gt;4),2,IF(AND('Hodnoty podpůrných aktiv'!D7&lt;13,'Hodnoty podpůrných aktiv'!D7&gt;8),3,4)))</f>
        <v>2</v>
      </c>
      <c r="L4" s="40">
        <f>IF('Hodnoty podpůrných aktiv'!E7&lt;5,1,IF(AND('Hodnoty podpůrných aktiv'!E7&lt;9,'Hodnoty podpůrných aktiv'!E7&gt;4),2,IF(AND('Hodnoty podpůrných aktiv'!E7&lt;13,'Hodnoty podpůrných aktiv'!E7&gt;8),3,4)))</f>
        <v>1</v>
      </c>
      <c r="M4" s="40">
        <f>IF('Hodnoty podpůrných aktiv'!F7&lt;5,1,IF(AND('Hodnoty podpůrných aktiv'!F7&lt;9,'Hodnoty podpůrných aktiv'!F7&gt;4),2,IF(AND('Hodnoty podpůrných aktiv'!F7&lt;13,'Hodnoty podpůrných aktiv'!F7&gt;8),3,4)))</f>
        <v>1</v>
      </c>
      <c r="N4" s="40">
        <f>IF('Hodnoty podpůrných aktiv'!G7&lt;5,1,IF(AND('Hodnoty podpůrných aktiv'!G7&lt;9,'Hodnoty podpůrných aktiv'!G7&gt;4),2,IF(AND('Hodnoty podpůrných aktiv'!G7&lt;13,'Hodnoty podpůrných aktiv'!G7&gt;8),3,4)))</f>
        <v>3</v>
      </c>
      <c r="O4" s="38"/>
    </row>
    <row r="5" spans="1:15" ht="45" x14ac:dyDescent="0.25">
      <c r="A5" s="38" t="s">
        <v>271</v>
      </c>
      <c r="B5" s="38" t="s">
        <v>272</v>
      </c>
      <c r="C5" s="38" t="s">
        <v>273</v>
      </c>
      <c r="D5" s="38" t="s">
        <v>274</v>
      </c>
      <c r="E5" s="38" t="str">
        <f>Tabulka1[[#This Row],[ID]]&amp;": "&amp;Tabulka1[[#This Row],[Typové podpůrné aktivum]]</f>
        <v>PO4: Operační systém - aplikační server</v>
      </c>
      <c r="F5" s="38" t="s">
        <v>275</v>
      </c>
      <c r="G5" s="38" t="s">
        <v>262</v>
      </c>
      <c r="H5" s="38" t="s">
        <v>276</v>
      </c>
      <c r="I5" s="38" t="s">
        <v>264</v>
      </c>
      <c r="J5" s="38" t="s">
        <v>204</v>
      </c>
      <c r="K5" s="40">
        <f>IF('Hodnoty podpůrných aktiv'!D8&lt;5,1,IF(AND('Hodnoty podpůrných aktiv'!D8&lt;9,'Hodnoty podpůrných aktiv'!D8&gt;4),2,IF(AND('Hodnoty podpůrných aktiv'!D8&lt;13,'Hodnoty podpůrných aktiv'!D8&gt;8),3,4)))</f>
        <v>3</v>
      </c>
      <c r="L5" s="40">
        <f>IF('Hodnoty podpůrných aktiv'!E8&lt;5,1,IF(AND('Hodnoty podpůrných aktiv'!E8&lt;9,'Hodnoty podpůrných aktiv'!E8&gt;4),2,IF(AND('Hodnoty podpůrných aktiv'!E8&lt;13,'Hodnoty podpůrných aktiv'!E8&gt;8),3,4)))</f>
        <v>2</v>
      </c>
      <c r="M5" s="40">
        <f>IF('Hodnoty podpůrných aktiv'!F8&lt;5,1,IF(AND('Hodnoty podpůrných aktiv'!F8&lt;9,'Hodnoty podpůrných aktiv'!F8&gt;4),2,IF(AND('Hodnoty podpůrných aktiv'!F8&lt;13,'Hodnoty podpůrných aktiv'!F8&gt;8),3,4)))</f>
        <v>2</v>
      </c>
      <c r="N5" s="40">
        <f>IF('Hodnoty podpůrných aktiv'!G8&lt;5,1,IF(AND('Hodnoty podpůrných aktiv'!G8&lt;9,'Hodnoty podpůrných aktiv'!G8&gt;4),2,IF(AND('Hodnoty podpůrných aktiv'!G8&lt;13,'Hodnoty podpůrných aktiv'!G8&gt;8),3,4)))</f>
        <v>3</v>
      </c>
      <c r="O5" s="38"/>
    </row>
    <row r="6" spans="1:15" ht="45" x14ac:dyDescent="0.25">
      <c r="A6" s="38" t="s">
        <v>277</v>
      </c>
      <c r="B6" s="38" t="s">
        <v>272</v>
      </c>
      <c r="C6" s="38" t="s">
        <v>273</v>
      </c>
      <c r="D6" s="38" t="s">
        <v>278</v>
      </c>
      <c r="E6" s="38" t="str">
        <f>Tabulka1[[#This Row],[ID]]&amp;": "&amp;Tabulka1[[#This Row],[Typové podpůrné aktivum]]</f>
        <v>PO5: Operační systém - databázový server</v>
      </c>
      <c r="F6" s="38" t="s">
        <v>279</v>
      </c>
      <c r="G6" s="38" t="s">
        <v>262</v>
      </c>
      <c r="H6" s="38" t="s">
        <v>276</v>
      </c>
      <c r="I6" s="38" t="s">
        <v>264</v>
      </c>
      <c r="J6" s="38" t="s">
        <v>204</v>
      </c>
      <c r="K6" s="40">
        <f>IF('Hodnoty podpůrných aktiv'!D9&lt;5,1,IF(AND('Hodnoty podpůrných aktiv'!D9&lt;9,'Hodnoty podpůrných aktiv'!D9&gt;4),2,IF(AND('Hodnoty podpůrných aktiv'!D9&lt;13,'Hodnoty podpůrných aktiv'!D9&gt;8),3,4)))</f>
        <v>3</v>
      </c>
      <c r="L6" s="40">
        <f>IF('Hodnoty podpůrných aktiv'!E9&lt;5,1,IF(AND('Hodnoty podpůrných aktiv'!E9&lt;9,'Hodnoty podpůrných aktiv'!E9&gt;4),2,IF(AND('Hodnoty podpůrných aktiv'!E9&lt;13,'Hodnoty podpůrných aktiv'!E9&gt;8),3,4)))</f>
        <v>2</v>
      </c>
      <c r="M6" s="40">
        <f>IF('Hodnoty podpůrných aktiv'!F9&lt;5,1,IF(AND('Hodnoty podpůrných aktiv'!F9&lt;9,'Hodnoty podpůrných aktiv'!F9&gt;4),2,IF(AND('Hodnoty podpůrných aktiv'!F9&lt;13,'Hodnoty podpůrných aktiv'!F9&gt;8),3,4)))</f>
        <v>2</v>
      </c>
      <c r="N6" s="40">
        <f>IF('Hodnoty podpůrných aktiv'!G9&lt;5,1,IF(AND('Hodnoty podpůrných aktiv'!G9&lt;9,'Hodnoty podpůrných aktiv'!G9&gt;4),2,IF(AND('Hodnoty podpůrných aktiv'!G9&lt;13,'Hodnoty podpůrných aktiv'!G9&gt;8),3,4)))</f>
        <v>3</v>
      </c>
      <c r="O6" s="38"/>
    </row>
    <row r="7" spans="1:15" ht="45" x14ac:dyDescent="0.25">
      <c r="A7" s="38" t="s">
        <v>280</v>
      </c>
      <c r="B7" s="38" t="s">
        <v>272</v>
      </c>
      <c r="C7" s="38" t="s">
        <v>273</v>
      </c>
      <c r="D7" s="38" t="s">
        <v>281</v>
      </c>
      <c r="E7" s="38" t="str">
        <f>Tabulka1[[#This Row],[ID]]&amp;": "&amp;Tabulka1[[#This Row],[Typové podpůrné aktivum]]</f>
        <v>PO6: Operační systém - webový server</v>
      </c>
      <c r="F7" s="38" t="s">
        <v>279</v>
      </c>
      <c r="G7" s="38" t="s">
        <v>262</v>
      </c>
      <c r="H7" s="38" t="s">
        <v>276</v>
      </c>
      <c r="I7" s="38" t="s">
        <v>264</v>
      </c>
      <c r="J7" s="38" t="s">
        <v>204</v>
      </c>
      <c r="K7" s="40">
        <f>IF('Hodnoty podpůrných aktiv'!D10&lt;5,1,IF(AND('Hodnoty podpůrných aktiv'!D10&lt;9,'Hodnoty podpůrných aktiv'!D10&gt;4),2,IF(AND('Hodnoty podpůrných aktiv'!D10&lt;13,'Hodnoty podpůrných aktiv'!D10&gt;8),3,4)))</f>
        <v>2</v>
      </c>
      <c r="L7" s="40">
        <f>IF('Hodnoty podpůrných aktiv'!E10&lt;5,1,IF(AND('Hodnoty podpůrných aktiv'!E10&lt;9,'Hodnoty podpůrných aktiv'!E10&gt;4),2,IF(AND('Hodnoty podpůrných aktiv'!E10&lt;13,'Hodnoty podpůrných aktiv'!E10&gt;8),3,4)))</f>
        <v>1</v>
      </c>
      <c r="M7" s="40">
        <f>IF('Hodnoty podpůrných aktiv'!F10&lt;5,1,IF(AND('Hodnoty podpůrných aktiv'!F10&lt;9,'Hodnoty podpůrných aktiv'!F10&gt;4),2,IF(AND('Hodnoty podpůrných aktiv'!F10&lt;13,'Hodnoty podpůrných aktiv'!F10&gt;8),3,4)))</f>
        <v>1</v>
      </c>
      <c r="N7" s="40">
        <f>IF('Hodnoty podpůrných aktiv'!G10&lt;5,1,IF(AND('Hodnoty podpůrných aktiv'!G10&lt;9,'Hodnoty podpůrných aktiv'!G10&gt;4),2,IF(AND('Hodnoty podpůrných aktiv'!G10&lt;13,'Hodnoty podpůrných aktiv'!G10&gt;8),3,4)))</f>
        <v>3</v>
      </c>
      <c r="O7" s="38"/>
    </row>
    <row r="8" spans="1:15" ht="45" x14ac:dyDescent="0.25">
      <c r="A8" s="38" t="s">
        <v>282</v>
      </c>
      <c r="B8" s="38" t="s">
        <v>272</v>
      </c>
      <c r="C8" s="38" t="s">
        <v>273</v>
      </c>
      <c r="D8" s="38" t="s">
        <v>283</v>
      </c>
      <c r="E8" s="38" t="str">
        <f>Tabulka1[[#This Row],[ID]]&amp;": "&amp;Tabulka1[[#This Row],[Typové podpůrné aktivum]]</f>
        <v>PO7: Aplikační server (licence)</v>
      </c>
      <c r="F8" s="38" t="s">
        <v>275</v>
      </c>
      <c r="G8" s="38" t="s">
        <v>262</v>
      </c>
      <c r="H8" s="38" t="s">
        <v>276</v>
      </c>
      <c r="I8" s="38" t="s">
        <v>284</v>
      </c>
      <c r="J8" s="38" t="s">
        <v>204</v>
      </c>
      <c r="K8" s="40">
        <f>IF('Hodnoty podpůrných aktiv'!D11&lt;5,1,IF(AND('Hodnoty podpůrných aktiv'!D11&lt;9,'Hodnoty podpůrných aktiv'!D11&gt;4),2,IF(AND('Hodnoty podpůrných aktiv'!D11&lt;13,'Hodnoty podpůrných aktiv'!D11&gt;8),3,4)))</f>
        <v>3</v>
      </c>
      <c r="L8" s="40">
        <f>IF('Hodnoty podpůrných aktiv'!E11&lt;5,1,IF(AND('Hodnoty podpůrných aktiv'!E11&lt;9,'Hodnoty podpůrných aktiv'!E11&gt;4),2,IF(AND('Hodnoty podpůrných aktiv'!E11&lt;13,'Hodnoty podpůrných aktiv'!E11&gt;8),3,4)))</f>
        <v>2</v>
      </c>
      <c r="M8" s="40">
        <f>IF('Hodnoty podpůrných aktiv'!F11&lt;5,1,IF(AND('Hodnoty podpůrných aktiv'!F11&lt;9,'Hodnoty podpůrných aktiv'!F11&gt;4),2,IF(AND('Hodnoty podpůrných aktiv'!F11&lt;13,'Hodnoty podpůrných aktiv'!F11&gt;8),3,4)))</f>
        <v>2</v>
      </c>
      <c r="N8" s="40">
        <f>IF('Hodnoty podpůrných aktiv'!G11&lt;5,1,IF(AND('Hodnoty podpůrných aktiv'!G11&lt;9,'Hodnoty podpůrných aktiv'!G11&gt;4),2,IF(AND('Hodnoty podpůrných aktiv'!G11&lt;13,'Hodnoty podpůrných aktiv'!G11&gt;8),3,4)))</f>
        <v>3</v>
      </c>
      <c r="O8" s="38"/>
    </row>
    <row r="9" spans="1:15" ht="45" x14ac:dyDescent="0.25">
      <c r="A9" s="38" t="s">
        <v>285</v>
      </c>
      <c r="B9" s="38" t="s">
        <v>272</v>
      </c>
      <c r="C9" s="38" t="s">
        <v>273</v>
      </c>
      <c r="D9" s="38" t="s">
        <v>286</v>
      </c>
      <c r="E9" s="38" t="str">
        <f>Tabulka1[[#This Row],[ID]]&amp;": "&amp;Tabulka1[[#This Row],[Typové podpůrné aktivum]]</f>
        <v>PO8: Databázový server (licence)</v>
      </c>
      <c r="F9" s="38" t="s">
        <v>279</v>
      </c>
      <c r="G9" s="38" t="s">
        <v>262</v>
      </c>
      <c r="H9" s="38" t="s">
        <v>276</v>
      </c>
      <c r="I9" s="38" t="s">
        <v>284</v>
      </c>
      <c r="J9" s="38" t="s">
        <v>204</v>
      </c>
      <c r="K9" s="40">
        <f>IF('Hodnoty podpůrných aktiv'!D12&lt;5,1,IF(AND('Hodnoty podpůrných aktiv'!D12&lt;9,'Hodnoty podpůrných aktiv'!D12&gt;4),2,IF(AND('Hodnoty podpůrných aktiv'!D12&lt;13,'Hodnoty podpůrných aktiv'!D12&gt;8),3,4)))</f>
        <v>3</v>
      </c>
      <c r="L9" s="40">
        <f>IF('Hodnoty podpůrných aktiv'!E12&lt;5,1,IF(AND('Hodnoty podpůrných aktiv'!E12&lt;9,'Hodnoty podpůrných aktiv'!E12&gt;4),2,IF(AND('Hodnoty podpůrných aktiv'!E12&lt;13,'Hodnoty podpůrných aktiv'!E12&gt;8),3,4)))</f>
        <v>2</v>
      </c>
      <c r="M9" s="40">
        <f>IF('Hodnoty podpůrných aktiv'!F12&lt;5,1,IF(AND('Hodnoty podpůrných aktiv'!F12&lt;9,'Hodnoty podpůrných aktiv'!F12&gt;4),2,IF(AND('Hodnoty podpůrných aktiv'!F12&lt;13,'Hodnoty podpůrných aktiv'!F12&gt;8),3,4)))</f>
        <v>2</v>
      </c>
      <c r="N9" s="40">
        <f>IF('Hodnoty podpůrných aktiv'!G12&lt;5,1,IF(AND('Hodnoty podpůrných aktiv'!G12&lt;9,'Hodnoty podpůrných aktiv'!G12&gt;4),2,IF(AND('Hodnoty podpůrných aktiv'!G12&lt;13,'Hodnoty podpůrných aktiv'!G12&gt;8),3,4)))</f>
        <v>3</v>
      </c>
      <c r="O9" s="38"/>
    </row>
    <row r="10" spans="1:15" ht="45" x14ac:dyDescent="0.25">
      <c r="A10" s="38" t="s">
        <v>287</v>
      </c>
      <c r="B10" s="38" t="s">
        <v>272</v>
      </c>
      <c r="C10" s="38" t="s">
        <v>273</v>
      </c>
      <c r="D10" s="38" t="s">
        <v>288</v>
      </c>
      <c r="E10" s="38" t="str">
        <f>Tabulka1[[#This Row],[ID]]&amp;": "&amp;Tabulka1[[#This Row],[Typové podpůrné aktivum]]</f>
        <v>PO9: Webový server (licence)</v>
      </c>
      <c r="F10" s="38" t="s">
        <v>279</v>
      </c>
      <c r="G10" s="38" t="s">
        <v>262</v>
      </c>
      <c r="H10" s="38" t="s">
        <v>276</v>
      </c>
      <c r="I10" s="38" t="s">
        <v>284</v>
      </c>
      <c r="J10" s="38" t="s">
        <v>204</v>
      </c>
      <c r="K10" s="40">
        <f>IF('Hodnoty podpůrných aktiv'!D13&lt;5,1,IF(AND('Hodnoty podpůrných aktiv'!D13&lt;9,'Hodnoty podpůrných aktiv'!D13&gt;4),2,IF(AND('Hodnoty podpůrných aktiv'!D13&lt;13,'Hodnoty podpůrných aktiv'!D13&gt;8),3,4)))</f>
        <v>2</v>
      </c>
      <c r="L10" s="40">
        <f>IF('Hodnoty podpůrných aktiv'!E13&lt;5,1,IF(AND('Hodnoty podpůrných aktiv'!E13&lt;9,'Hodnoty podpůrných aktiv'!E13&gt;4),2,IF(AND('Hodnoty podpůrných aktiv'!E13&lt;13,'Hodnoty podpůrných aktiv'!E13&gt;8),3,4)))</f>
        <v>1</v>
      </c>
      <c r="M10" s="40">
        <f>IF('Hodnoty podpůrných aktiv'!F13&lt;5,1,IF(AND('Hodnoty podpůrných aktiv'!F13&lt;9,'Hodnoty podpůrných aktiv'!F13&gt;4),2,IF(AND('Hodnoty podpůrných aktiv'!F13&lt;13,'Hodnoty podpůrných aktiv'!F13&gt;8),3,4)))</f>
        <v>1</v>
      </c>
      <c r="N10" s="40">
        <f>IF('Hodnoty podpůrných aktiv'!G13&lt;5,1,IF(AND('Hodnoty podpůrných aktiv'!G13&lt;9,'Hodnoty podpůrných aktiv'!G13&gt;4),2,IF(AND('Hodnoty podpůrných aktiv'!G13&lt;13,'Hodnoty podpůrných aktiv'!G13&gt;8),3,4)))</f>
        <v>3</v>
      </c>
      <c r="O10" s="38"/>
    </row>
    <row r="11" spans="1:15" ht="45" x14ac:dyDescent="0.25">
      <c r="A11" s="38" t="s">
        <v>289</v>
      </c>
      <c r="B11" s="38" t="s">
        <v>272</v>
      </c>
      <c r="C11" s="38" t="s">
        <v>273</v>
      </c>
      <c r="D11" s="38" t="s">
        <v>290</v>
      </c>
      <c r="E11" s="38" t="str">
        <f>Tabulka1[[#This Row],[ID]]&amp;": "&amp;Tabulka1[[#This Row],[Typové podpůrné aktivum]]</f>
        <v>PO10: Aplikační server (SW)</v>
      </c>
      <c r="F11" s="38" t="s">
        <v>291</v>
      </c>
      <c r="G11" s="38" t="s">
        <v>262</v>
      </c>
      <c r="H11" s="38" t="s">
        <v>276</v>
      </c>
      <c r="I11" s="38" t="s">
        <v>284</v>
      </c>
      <c r="J11" s="38" t="s">
        <v>204</v>
      </c>
      <c r="K11" s="40">
        <f>IF('Hodnoty podpůrných aktiv'!D14&lt;5,1,IF(AND('Hodnoty podpůrných aktiv'!D14&lt;9,'Hodnoty podpůrných aktiv'!D14&gt;4),2,IF(AND('Hodnoty podpůrných aktiv'!D14&lt;13,'Hodnoty podpůrných aktiv'!D14&gt;8),3,4)))</f>
        <v>3</v>
      </c>
      <c r="L11" s="40">
        <f>IF('Hodnoty podpůrných aktiv'!E14&lt;5,1,IF(AND('Hodnoty podpůrných aktiv'!E14&lt;9,'Hodnoty podpůrných aktiv'!E14&gt;4),2,IF(AND('Hodnoty podpůrných aktiv'!E14&lt;13,'Hodnoty podpůrných aktiv'!E14&gt;8),3,4)))</f>
        <v>2</v>
      </c>
      <c r="M11" s="40">
        <f>IF('Hodnoty podpůrných aktiv'!F14&lt;5,1,IF(AND('Hodnoty podpůrných aktiv'!F14&lt;9,'Hodnoty podpůrných aktiv'!F14&gt;4),2,IF(AND('Hodnoty podpůrných aktiv'!F14&lt;13,'Hodnoty podpůrných aktiv'!F14&gt;8),3,4)))</f>
        <v>2</v>
      </c>
      <c r="N11" s="40">
        <f>IF('Hodnoty podpůrných aktiv'!G14&lt;5,1,IF(AND('Hodnoty podpůrných aktiv'!G14&lt;9,'Hodnoty podpůrných aktiv'!G14&gt;4),2,IF(AND('Hodnoty podpůrných aktiv'!G14&lt;13,'Hodnoty podpůrných aktiv'!G14&gt;8),3,4)))</f>
        <v>3</v>
      </c>
      <c r="O11" s="38"/>
    </row>
    <row r="12" spans="1:15" ht="45" x14ac:dyDescent="0.25">
      <c r="A12" s="38" t="s">
        <v>292</v>
      </c>
      <c r="B12" s="38" t="s">
        <v>272</v>
      </c>
      <c r="C12" s="38" t="s">
        <v>273</v>
      </c>
      <c r="D12" s="38" t="s">
        <v>293</v>
      </c>
      <c r="E12" s="38" t="str">
        <f>Tabulka1[[#This Row],[ID]]&amp;": "&amp;Tabulka1[[#This Row],[Typové podpůrné aktivum]]</f>
        <v>PO11: Databázový server (SW)</v>
      </c>
      <c r="F12" s="38" t="s">
        <v>294</v>
      </c>
      <c r="G12" s="38" t="s">
        <v>262</v>
      </c>
      <c r="H12" s="38" t="s">
        <v>276</v>
      </c>
      <c r="I12" s="38" t="s">
        <v>284</v>
      </c>
      <c r="J12" s="38" t="s">
        <v>204</v>
      </c>
      <c r="K12" s="40">
        <f>IF('Hodnoty podpůrných aktiv'!D15&lt;5,1,IF(AND('Hodnoty podpůrných aktiv'!D15&lt;9,'Hodnoty podpůrných aktiv'!D15&gt;4),2,IF(AND('Hodnoty podpůrných aktiv'!D15&lt;13,'Hodnoty podpůrných aktiv'!D15&gt;8),3,4)))</f>
        <v>3</v>
      </c>
      <c r="L12" s="40">
        <f>IF('Hodnoty podpůrných aktiv'!E15&lt;5,1,IF(AND('Hodnoty podpůrných aktiv'!E15&lt;9,'Hodnoty podpůrných aktiv'!E15&gt;4),2,IF(AND('Hodnoty podpůrných aktiv'!E15&lt;13,'Hodnoty podpůrných aktiv'!E15&gt;8),3,4)))</f>
        <v>2</v>
      </c>
      <c r="M12" s="40">
        <f>IF('Hodnoty podpůrných aktiv'!F15&lt;5,1,IF(AND('Hodnoty podpůrných aktiv'!F15&lt;9,'Hodnoty podpůrných aktiv'!F15&gt;4),2,IF(AND('Hodnoty podpůrných aktiv'!F15&lt;13,'Hodnoty podpůrných aktiv'!F15&gt;8),3,4)))</f>
        <v>2</v>
      </c>
      <c r="N12" s="40">
        <f>IF('Hodnoty podpůrných aktiv'!G15&lt;5,1,IF(AND('Hodnoty podpůrných aktiv'!G15&lt;9,'Hodnoty podpůrných aktiv'!G15&gt;4),2,IF(AND('Hodnoty podpůrných aktiv'!G15&lt;13,'Hodnoty podpůrných aktiv'!G15&gt;8),3,4)))</f>
        <v>3</v>
      </c>
      <c r="O12" s="38"/>
    </row>
    <row r="13" spans="1:15" ht="45" x14ac:dyDescent="0.25">
      <c r="A13" s="38" t="s">
        <v>295</v>
      </c>
      <c r="B13" s="38" t="s">
        <v>272</v>
      </c>
      <c r="C13" s="38" t="s">
        <v>273</v>
      </c>
      <c r="D13" s="38" t="s">
        <v>296</v>
      </c>
      <c r="E13" s="38" t="str">
        <f>Tabulka1[[#This Row],[ID]]&amp;": "&amp;Tabulka1[[#This Row],[Typové podpůrné aktivum]]</f>
        <v>PO12: Webový server (SW)</v>
      </c>
      <c r="F13" s="38" t="s">
        <v>294</v>
      </c>
      <c r="G13" s="38" t="s">
        <v>262</v>
      </c>
      <c r="H13" s="38" t="s">
        <v>276</v>
      </c>
      <c r="I13" s="38" t="s">
        <v>284</v>
      </c>
      <c r="J13" s="38" t="s">
        <v>204</v>
      </c>
      <c r="K13" s="40">
        <f>IF('Hodnoty podpůrných aktiv'!D16&lt;5,1,IF(AND('Hodnoty podpůrných aktiv'!D16&lt;9,'Hodnoty podpůrných aktiv'!D16&gt;4),2,IF(AND('Hodnoty podpůrných aktiv'!D16&lt;13,'Hodnoty podpůrných aktiv'!D16&gt;8),3,4)))</f>
        <v>2</v>
      </c>
      <c r="L13" s="40">
        <f>IF('Hodnoty podpůrných aktiv'!E16&lt;5,1,IF(AND('Hodnoty podpůrných aktiv'!E16&lt;9,'Hodnoty podpůrných aktiv'!E16&gt;4),2,IF(AND('Hodnoty podpůrných aktiv'!E16&lt;13,'Hodnoty podpůrných aktiv'!E16&gt;8),3,4)))</f>
        <v>1</v>
      </c>
      <c r="M13" s="40">
        <f>IF('Hodnoty podpůrných aktiv'!F16&lt;5,1,IF(AND('Hodnoty podpůrných aktiv'!F16&lt;9,'Hodnoty podpůrných aktiv'!F16&gt;4),2,IF(AND('Hodnoty podpůrných aktiv'!F16&lt;13,'Hodnoty podpůrných aktiv'!F16&gt;8),3,4)))</f>
        <v>1</v>
      </c>
      <c r="N13" s="40">
        <f>IF('Hodnoty podpůrných aktiv'!G16&lt;5,1,IF(AND('Hodnoty podpůrných aktiv'!G16&lt;9,'Hodnoty podpůrných aktiv'!G16&gt;4),2,IF(AND('Hodnoty podpůrných aktiv'!G16&lt;13,'Hodnoty podpůrných aktiv'!G16&gt;8),3,4)))</f>
        <v>3</v>
      </c>
      <c r="O13" s="38"/>
    </row>
    <row r="14" spans="1:15" ht="75" x14ac:dyDescent="0.25">
      <c r="A14" s="38" t="s">
        <v>297</v>
      </c>
      <c r="B14" s="38" t="s">
        <v>298</v>
      </c>
      <c r="C14" s="38" t="s">
        <v>299</v>
      </c>
      <c r="D14" s="38" t="s">
        <v>300</v>
      </c>
      <c r="E14" s="38" t="str">
        <f>Tabulka1[[#This Row],[ID]]&amp;": "&amp;Tabulka1[[#This Row],[Typové podpůrné aktivum]]</f>
        <v>PO13: Dodavatel A</v>
      </c>
      <c r="F14" s="38" t="s">
        <v>301</v>
      </c>
      <c r="G14" s="38" t="s">
        <v>262</v>
      </c>
      <c r="H14" s="38" t="s">
        <v>302</v>
      </c>
      <c r="I14" s="38" t="s">
        <v>284</v>
      </c>
      <c r="J14" s="38" t="s">
        <v>204</v>
      </c>
      <c r="K14" s="40">
        <f>IF('Hodnoty podpůrných aktiv'!D17&lt;5,1,IF(AND('Hodnoty podpůrných aktiv'!D17&lt;9,'Hodnoty podpůrných aktiv'!D17&gt;4),2,IF(AND('Hodnoty podpůrných aktiv'!D17&lt;13,'Hodnoty podpůrných aktiv'!D17&gt;8),3,4)))</f>
        <v>3</v>
      </c>
      <c r="L14" s="40">
        <f>IF('Hodnoty podpůrných aktiv'!E17&lt;5,1,IF(AND('Hodnoty podpůrných aktiv'!E17&lt;9,'Hodnoty podpůrných aktiv'!E17&gt;4),2,IF(AND('Hodnoty podpůrných aktiv'!E17&lt;13,'Hodnoty podpůrných aktiv'!E17&gt;8),3,4)))</f>
        <v>3</v>
      </c>
      <c r="M14" s="40">
        <f>IF('Hodnoty podpůrných aktiv'!F17&lt;5,1,IF(AND('Hodnoty podpůrných aktiv'!F17&lt;9,'Hodnoty podpůrných aktiv'!F17&gt;4),2,IF(AND('Hodnoty podpůrných aktiv'!F17&lt;13,'Hodnoty podpůrných aktiv'!F17&gt;8),3,4)))</f>
        <v>3</v>
      </c>
      <c r="N14" s="40">
        <f>IF('Hodnoty podpůrných aktiv'!G17&lt;5,1,IF(AND('Hodnoty podpůrných aktiv'!G17&lt;9,'Hodnoty podpůrných aktiv'!G17&gt;4),2,IF(AND('Hodnoty podpůrných aktiv'!G17&lt;13,'Hodnoty podpůrných aktiv'!G17&gt;8),3,4)))</f>
        <v>3</v>
      </c>
      <c r="O14" s="38"/>
    </row>
    <row r="15" spans="1:15" ht="101.25" customHeight="1" x14ac:dyDescent="0.25">
      <c r="A15" s="38" t="s">
        <v>303</v>
      </c>
      <c r="B15" s="38" t="s">
        <v>304</v>
      </c>
      <c r="C15" s="38" t="s">
        <v>305</v>
      </c>
      <c r="D15" s="38" t="s">
        <v>306</v>
      </c>
      <c r="E15" s="38" t="str">
        <f>Tabulka1[[#This Row],[ID]]&amp;": "&amp;Tabulka1[[#This Row],[Typové podpůrné aktivum]]</f>
        <v>PO14: Uživatel - interní</v>
      </c>
      <c r="F15" s="38" t="s">
        <v>307</v>
      </c>
      <c r="G15" s="38" t="s">
        <v>202</v>
      </c>
      <c r="H15" s="38" t="s">
        <v>202</v>
      </c>
      <c r="I15" s="38" t="s">
        <v>284</v>
      </c>
      <c r="J15" s="38" t="s">
        <v>204</v>
      </c>
      <c r="K15" s="40">
        <f>IF('Hodnoty podpůrných aktiv'!D18&lt;5,1,IF(AND('Hodnoty podpůrných aktiv'!D18&lt;9,'Hodnoty podpůrných aktiv'!D18&gt;4),2,IF(AND('Hodnoty podpůrných aktiv'!D18&lt;13,'Hodnoty podpůrných aktiv'!D18&gt;8),3,4)))</f>
        <v>1</v>
      </c>
      <c r="L15" s="40">
        <f>IF('Hodnoty podpůrných aktiv'!E18&lt;5,1,IF(AND('Hodnoty podpůrných aktiv'!E18&lt;9,'Hodnoty podpůrných aktiv'!E18&gt;4),2,IF(AND('Hodnoty podpůrných aktiv'!E18&lt;13,'Hodnoty podpůrných aktiv'!E18&gt;8),3,4)))</f>
        <v>1</v>
      </c>
      <c r="M15" s="40">
        <f>IF('Hodnoty podpůrných aktiv'!F18&lt;5,1,IF(AND('Hodnoty podpůrných aktiv'!F18&lt;9,'Hodnoty podpůrných aktiv'!F18&gt;4),2,IF(AND('Hodnoty podpůrných aktiv'!F18&lt;13,'Hodnoty podpůrných aktiv'!F18&gt;8),3,4)))</f>
        <v>3</v>
      </c>
      <c r="N15" s="40">
        <f>IF('Hodnoty podpůrných aktiv'!G18&lt;5,1,IF(AND('Hodnoty podpůrných aktiv'!G18&lt;9,'Hodnoty podpůrných aktiv'!G18&gt;4),2,IF(AND('Hodnoty podpůrných aktiv'!G18&lt;13,'Hodnoty podpůrných aktiv'!G18&gt;8),3,4)))</f>
        <v>3</v>
      </c>
      <c r="O15" s="38"/>
    </row>
    <row r="16" spans="1:15" ht="45" x14ac:dyDescent="0.25">
      <c r="A16" s="38" t="s">
        <v>308</v>
      </c>
      <c r="B16" s="38" t="s">
        <v>304</v>
      </c>
      <c r="C16" s="38" t="s">
        <v>305</v>
      </c>
      <c r="D16" s="38" t="s">
        <v>309</v>
      </c>
      <c r="E16" s="38" t="str">
        <f>Tabulka1[[#This Row],[ID]]&amp;": "&amp;Tabulka1[[#This Row],[Typové podpůrné aktivum]]</f>
        <v>PO15: Uživatel - žadatel</v>
      </c>
      <c r="F16" s="38" t="s">
        <v>310</v>
      </c>
      <c r="G16" s="38" t="s">
        <v>202</v>
      </c>
      <c r="H16" s="38" t="s">
        <v>210</v>
      </c>
      <c r="I16" s="38" t="s">
        <v>284</v>
      </c>
      <c r="J16" s="38" t="s">
        <v>311</v>
      </c>
      <c r="K16" s="40">
        <f>IF('Hodnoty podpůrných aktiv'!D19&lt;5,1,IF(AND('Hodnoty podpůrných aktiv'!D19&lt;9,'Hodnoty podpůrných aktiv'!D19&gt;4),2,IF(AND('Hodnoty podpůrných aktiv'!D19&lt;13,'Hodnoty podpůrných aktiv'!D19&gt;8),3,4)))</f>
        <v>1</v>
      </c>
      <c r="L16" s="40">
        <f>IF('Hodnoty podpůrných aktiv'!E19&lt;5,1,IF(AND('Hodnoty podpůrných aktiv'!E19&lt;9,'Hodnoty podpůrných aktiv'!E19&gt;4),2,IF(AND('Hodnoty podpůrných aktiv'!E19&lt;13,'Hodnoty podpůrných aktiv'!E19&gt;8),3,4)))</f>
        <v>1</v>
      </c>
      <c r="M16" s="40">
        <f>IF('Hodnoty podpůrných aktiv'!F19&lt;5,1,IF(AND('Hodnoty podpůrných aktiv'!F19&lt;9,'Hodnoty podpůrných aktiv'!F19&gt;4),2,IF(AND('Hodnoty podpůrných aktiv'!F19&lt;13,'Hodnoty podpůrných aktiv'!F19&gt;8),3,4)))</f>
        <v>3</v>
      </c>
      <c r="N16" s="40">
        <f>IF('Hodnoty podpůrných aktiv'!G19&lt;5,1,IF(AND('Hodnoty podpůrných aktiv'!G19&lt;9,'Hodnoty podpůrných aktiv'!G19&gt;4),2,IF(AND('Hodnoty podpůrných aktiv'!G19&lt;13,'Hodnoty podpůrných aktiv'!G19&gt;8),3,4)))</f>
        <v>3</v>
      </c>
      <c r="O16" s="38"/>
    </row>
    <row r="17" spans="1:15" ht="45" x14ac:dyDescent="0.25">
      <c r="A17" s="38" t="s">
        <v>312</v>
      </c>
      <c r="B17" s="38" t="s">
        <v>304</v>
      </c>
      <c r="C17" s="38" t="s">
        <v>305</v>
      </c>
      <c r="D17" s="38" t="s">
        <v>313</v>
      </c>
      <c r="E17" s="38" t="str">
        <f>Tabulka1[[#This Row],[ID]]&amp;": "&amp;Tabulka1[[#This Row],[Typové podpůrné aktivum]]</f>
        <v>PO16: Uživatel - veřejnost</v>
      </c>
      <c r="F17" s="38" t="s">
        <v>314</v>
      </c>
      <c r="G17" s="38"/>
      <c r="H17" s="38"/>
      <c r="I17" s="38"/>
      <c r="J17" s="38" t="s">
        <v>315</v>
      </c>
      <c r="K17" s="40">
        <f>IF('Hodnoty podpůrných aktiv'!D20&lt;5,1,IF(AND('Hodnoty podpůrných aktiv'!D20&lt;9,'Hodnoty podpůrných aktiv'!D20&gt;4),2,IF(AND('Hodnoty podpůrných aktiv'!D20&lt;13,'Hodnoty podpůrných aktiv'!D20&gt;8),3,4)))</f>
        <v>1</v>
      </c>
      <c r="L17" s="40">
        <f>IF('Hodnoty podpůrných aktiv'!E20&lt;5,1,IF(AND('Hodnoty podpůrných aktiv'!E20&lt;9,'Hodnoty podpůrných aktiv'!E20&gt;4),2,IF(AND('Hodnoty podpůrných aktiv'!E20&lt;13,'Hodnoty podpůrných aktiv'!E20&gt;8),3,4)))</f>
        <v>1</v>
      </c>
      <c r="M17" s="40">
        <f>IF('Hodnoty podpůrných aktiv'!F20&lt;5,1,IF(AND('Hodnoty podpůrných aktiv'!F20&lt;9,'Hodnoty podpůrných aktiv'!F20&gt;4),2,IF(AND('Hodnoty podpůrných aktiv'!F20&lt;13,'Hodnoty podpůrných aktiv'!F20&gt;8),3,4)))</f>
        <v>1</v>
      </c>
      <c r="N17" s="40">
        <f>IF('Hodnoty podpůrných aktiv'!G20&lt;5,1,IF(AND('Hodnoty podpůrných aktiv'!G20&lt;9,'Hodnoty podpůrných aktiv'!G20&gt;4),2,IF(AND('Hodnoty podpůrných aktiv'!G20&lt;13,'Hodnoty podpůrných aktiv'!G20&gt;8),3,4)))</f>
        <v>1</v>
      </c>
      <c r="O17" s="38" t="s">
        <v>316</v>
      </c>
    </row>
    <row r="18" spans="1:15" ht="69.75" customHeight="1" x14ac:dyDescent="0.25">
      <c r="A18" s="38" t="s">
        <v>317</v>
      </c>
      <c r="B18" s="38" t="s">
        <v>304</v>
      </c>
      <c r="C18" s="38" t="s">
        <v>318</v>
      </c>
      <c r="D18" s="38" t="s">
        <v>319</v>
      </c>
      <c r="E18" s="38" t="str">
        <f>Tabulka1[[#This Row],[ID]]&amp;": "&amp;Tabulka1[[#This Row],[Typové podpůrné aktivum]]</f>
        <v>PO17: Administrátor - interní</v>
      </c>
      <c r="F18" s="38" t="s">
        <v>320</v>
      </c>
      <c r="G18" s="38" t="s">
        <v>262</v>
      </c>
      <c r="H18" s="38" t="s">
        <v>262</v>
      </c>
      <c r="I18" s="38"/>
      <c r="J18" s="38" t="s">
        <v>204</v>
      </c>
      <c r="K18" s="40">
        <f>IF('Hodnoty podpůrných aktiv'!D21&lt;5,1,IF(AND('Hodnoty podpůrných aktiv'!D21&lt;9,'Hodnoty podpůrných aktiv'!D21&gt;4),2,IF(AND('Hodnoty podpůrných aktiv'!D21&lt;13,'Hodnoty podpůrných aktiv'!D21&gt;8),3,4)))</f>
        <v>3</v>
      </c>
      <c r="L18" s="40">
        <f>IF('Hodnoty podpůrných aktiv'!E21&lt;5,1,IF(AND('Hodnoty podpůrných aktiv'!E21&lt;9,'Hodnoty podpůrných aktiv'!E21&gt;4),2,IF(AND('Hodnoty podpůrných aktiv'!E21&lt;13,'Hodnoty podpůrných aktiv'!E21&gt;8),3,4)))</f>
        <v>4</v>
      </c>
      <c r="M18" s="40">
        <f>IF('Hodnoty podpůrných aktiv'!F21&lt;5,1,IF(AND('Hodnoty podpůrných aktiv'!F21&lt;9,'Hodnoty podpůrných aktiv'!F21&gt;4),2,IF(AND('Hodnoty podpůrných aktiv'!F21&lt;13,'Hodnoty podpůrných aktiv'!F21&gt;8),3,4)))</f>
        <v>3</v>
      </c>
      <c r="N18" s="40">
        <f>IF('Hodnoty podpůrných aktiv'!G21&lt;5,1,IF(AND('Hodnoty podpůrných aktiv'!G21&lt;9,'Hodnoty podpůrných aktiv'!G21&gt;4),2,IF(AND('Hodnoty podpůrných aktiv'!G21&lt;13,'Hodnoty podpůrných aktiv'!G21&gt;8),3,4)))</f>
        <v>3</v>
      </c>
      <c r="O18" s="38"/>
    </row>
    <row r="19" spans="1:15" ht="30" x14ac:dyDescent="0.25">
      <c r="A19" s="38" t="s">
        <v>321</v>
      </c>
      <c r="B19" s="38" t="s">
        <v>304</v>
      </c>
      <c r="C19" s="38" t="s">
        <v>318</v>
      </c>
      <c r="D19" s="38" t="s">
        <v>322</v>
      </c>
      <c r="E19" s="38" t="str">
        <f>Tabulka1[[#This Row],[ID]]&amp;": "&amp;Tabulka1[[#This Row],[Typové podpůrné aktivum]]</f>
        <v>PO18: Administrátor - externí</v>
      </c>
      <c r="F19" s="38" t="s">
        <v>323</v>
      </c>
      <c r="G19" s="38" t="s">
        <v>262</v>
      </c>
      <c r="H19" s="38" t="s">
        <v>262</v>
      </c>
      <c r="I19" s="38" t="s">
        <v>324</v>
      </c>
      <c r="J19" s="38" t="s">
        <v>204</v>
      </c>
      <c r="K19" s="40">
        <f>IF('Hodnoty podpůrných aktiv'!D22&lt;5,1,IF(AND('Hodnoty podpůrných aktiv'!D22&lt;9,'Hodnoty podpůrných aktiv'!D22&gt;4),2,IF(AND('Hodnoty podpůrných aktiv'!D22&lt;13,'Hodnoty podpůrných aktiv'!D22&gt;8),3,4)))</f>
        <v>3</v>
      </c>
      <c r="L19" s="40">
        <f>IF('Hodnoty podpůrných aktiv'!E22&lt;5,1,IF(AND('Hodnoty podpůrných aktiv'!E22&lt;9,'Hodnoty podpůrných aktiv'!E22&gt;4),2,IF(AND('Hodnoty podpůrných aktiv'!E22&lt;13,'Hodnoty podpůrných aktiv'!E22&gt;8),3,4)))</f>
        <v>4</v>
      </c>
      <c r="M19" s="40">
        <f>IF('Hodnoty podpůrných aktiv'!F22&lt;5,1,IF(AND('Hodnoty podpůrných aktiv'!F22&lt;9,'Hodnoty podpůrných aktiv'!F22&gt;4),2,IF(AND('Hodnoty podpůrných aktiv'!F22&lt;13,'Hodnoty podpůrných aktiv'!F22&gt;8),3,4)))</f>
        <v>3</v>
      </c>
      <c r="N19" s="40">
        <f>IF('Hodnoty podpůrných aktiv'!G22&lt;5,1,IF(AND('Hodnoty podpůrných aktiv'!G22&lt;9,'Hodnoty podpůrných aktiv'!G22&gt;4),2,IF(AND('Hodnoty podpůrných aktiv'!G22&lt;13,'Hodnoty podpůrných aktiv'!G22&gt;8),3,4)))</f>
        <v>3</v>
      </c>
      <c r="O19" s="38"/>
    </row>
    <row r="20" spans="1:15" x14ac:dyDescent="0.25">
      <c r="A20" s="38"/>
      <c r="B20" s="38"/>
      <c r="C20" s="38"/>
      <c r="D20" s="38"/>
      <c r="E20" s="38" t="str">
        <f>Tabulka1[[#This Row],[ID]]&amp;": "&amp;Tabulka1[[#This Row],[Typové podpůrné aktivum]]</f>
        <v xml:space="preserve">: </v>
      </c>
      <c r="F20" s="38"/>
      <c r="G20" s="38"/>
      <c r="H20" s="38"/>
      <c r="I20" s="38"/>
      <c r="J20" s="38"/>
      <c r="K20" s="40">
        <f>IF('Hodnoty podpůrných aktiv'!D22&lt;5,1,IF(AND('Hodnoty podpůrných aktiv'!D22&lt;9,'Hodnoty podpůrných aktiv'!D22&gt;4),2,IF(AND('Hodnoty podpůrných aktiv'!D22&lt;13,'Hodnoty podpůrných aktiv'!D22&gt;8),3,4)))</f>
        <v>3</v>
      </c>
      <c r="L20" s="40">
        <f>IF('Hodnoty podpůrných aktiv'!E22&lt;5,1,IF(AND('Hodnoty podpůrných aktiv'!E22&lt;9,'Hodnoty podpůrných aktiv'!E22&gt;4),2,IF(AND('Hodnoty podpůrných aktiv'!E22&lt;13,'Hodnoty podpůrných aktiv'!E22&gt;8),3,4)))</f>
        <v>4</v>
      </c>
      <c r="M20" s="40">
        <f>IF('Hodnoty podpůrných aktiv'!F22&lt;5,1,IF(AND('Hodnoty podpůrných aktiv'!F22&lt;9,'Hodnoty podpůrných aktiv'!F22&gt;4),2,IF(AND('Hodnoty podpůrných aktiv'!F22&lt;13,'Hodnoty podpůrných aktiv'!F22&gt;8),3,4)))</f>
        <v>3</v>
      </c>
      <c r="N20" s="40">
        <f>IF('Hodnoty podpůrných aktiv'!G22&lt;5,1,IF(AND('Hodnoty podpůrných aktiv'!G22&lt;9,'Hodnoty podpůrných aktiv'!G22&gt;4),2,IF(AND('Hodnoty podpůrných aktiv'!G22&lt;13,'Hodnoty podpůrných aktiv'!G22&gt;8),3,4)))</f>
        <v>3</v>
      </c>
      <c r="O20" s="38"/>
    </row>
    <row r="21" spans="1:15" ht="45" x14ac:dyDescent="0.25">
      <c r="A21" s="38" t="s">
        <v>325</v>
      </c>
      <c r="B21" s="38" t="s">
        <v>326</v>
      </c>
      <c r="C21" s="38" t="s">
        <v>327</v>
      </c>
      <c r="D21" s="38" t="s">
        <v>328</v>
      </c>
      <c r="E21" s="38" t="str">
        <f>Tabulka1[[#This Row],[ID]]&amp;": "&amp;Tabulka1[[#This Row],[Typové podpůrné aktivum]]</f>
        <v>PO19: Autentizační a autorizační aplikace</v>
      </c>
      <c r="F21" s="38" t="s">
        <v>329</v>
      </c>
      <c r="G21" s="38" t="s">
        <v>262</v>
      </c>
      <c r="H21" s="38" t="s">
        <v>276</v>
      </c>
      <c r="I21" s="38" t="s">
        <v>284</v>
      </c>
      <c r="J21" s="38" t="s">
        <v>204</v>
      </c>
      <c r="K21" s="40">
        <f>IF('Hodnoty podpůrných aktiv'!D23&lt;5,1,IF(AND('Hodnoty podpůrných aktiv'!D23&lt;9,'Hodnoty podpůrných aktiv'!D23&gt;4),2,IF(AND('Hodnoty podpůrných aktiv'!D23&lt;13,'Hodnoty podpůrných aktiv'!D23&gt;8),3,4)))</f>
        <v>2</v>
      </c>
      <c r="L21" s="40">
        <f>IF('Hodnoty podpůrných aktiv'!E23&lt;5,1,IF(AND('Hodnoty podpůrných aktiv'!E23&lt;9,'Hodnoty podpůrných aktiv'!E23&gt;4),2,IF(AND('Hodnoty podpůrných aktiv'!E23&lt;13,'Hodnoty podpůrných aktiv'!E23&gt;8),3,4)))</f>
        <v>3</v>
      </c>
      <c r="M21" s="40">
        <f>IF('Hodnoty podpůrných aktiv'!F23&lt;5,1,IF(AND('Hodnoty podpůrných aktiv'!F23&lt;9,'Hodnoty podpůrných aktiv'!F23&gt;4),2,IF(AND('Hodnoty podpůrných aktiv'!F23&lt;13,'Hodnoty podpůrných aktiv'!F23&gt;8),3,4)))</f>
        <v>3</v>
      </c>
      <c r="N21" s="40">
        <f>IF('Hodnoty podpůrných aktiv'!G23&lt;5,1,IF(AND('Hodnoty podpůrných aktiv'!G23&lt;9,'Hodnoty podpůrných aktiv'!G23&gt;4),2,IF(AND('Hodnoty podpůrných aktiv'!G23&lt;13,'Hodnoty podpůrných aktiv'!G23&gt;8),3,4)))</f>
        <v>3</v>
      </c>
      <c r="O21" s="38"/>
    </row>
    <row r="22" spans="1:15" ht="75" x14ac:dyDescent="0.25">
      <c r="A22" s="38" t="s">
        <v>330</v>
      </c>
      <c r="B22" s="38" t="s">
        <v>331</v>
      </c>
      <c r="C22" s="38" t="s">
        <v>332</v>
      </c>
      <c r="D22" s="38" t="s">
        <v>333</v>
      </c>
      <c r="E22" s="38" t="str">
        <f>Tabulka1[[#This Row],[ID]]&amp;": "&amp;Tabulka1[[#This Row],[Typové podpůrné aktivum]]</f>
        <v>PO20: Switch (přepínač)</v>
      </c>
      <c r="F22" s="38" t="s">
        <v>334</v>
      </c>
      <c r="G22" s="38" t="s">
        <v>262</v>
      </c>
      <c r="H22" s="38" t="s">
        <v>263</v>
      </c>
      <c r="I22" s="38" t="s">
        <v>264</v>
      </c>
      <c r="J22" s="38" t="s">
        <v>204</v>
      </c>
      <c r="K22" s="40">
        <f>IF('Hodnoty podpůrných aktiv'!D24&lt;5,1,IF(AND('Hodnoty podpůrných aktiv'!D24&lt;9,'Hodnoty podpůrných aktiv'!D24&gt;4),2,IF(AND('Hodnoty podpůrných aktiv'!D24&lt;13,'Hodnoty podpůrných aktiv'!D24&gt;8),3,4)))</f>
        <v>3</v>
      </c>
      <c r="L22" s="40">
        <f>IF('Hodnoty podpůrných aktiv'!E24&lt;5,1,IF(AND('Hodnoty podpůrných aktiv'!E24&lt;9,'Hodnoty podpůrných aktiv'!E24&gt;4),2,IF(AND('Hodnoty podpůrných aktiv'!E24&lt;13,'Hodnoty podpůrných aktiv'!E24&gt;8),3,4)))</f>
        <v>2</v>
      </c>
      <c r="M22" s="40">
        <f>IF('Hodnoty podpůrných aktiv'!F24&lt;5,1,IF(AND('Hodnoty podpůrných aktiv'!F24&lt;9,'Hodnoty podpůrných aktiv'!F24&gt;4),2,IF(AND('Hodnoty podpůrných aktiv'!F24&lt;13,'Hodnoty podpůrných aktiv'!F24&gt;8),3,4)))</f>
        <v>2</v>
      </c>
      <c r="N22" s="40">
        <f>IF('Hodnoty podpůrných aktiv'!G24&lt;5,1,IF(AND('Hodnoty podpůrných aktiv'!G24&lt;9,'Hodnoty podpůrných aktiv'!G24&gt;4),2,IF(AND('Hodnoty podpůrných aktiv'!G24&lt;13,'Hodnoty podpůrných aktiv'!G24&gt;8),3,4)))</f>
        <v>3</v>
      </c>
      <c r="O22" s="38"/>
    </row>
    <row r="23" spans="1:15" ht="90" x14ac:dyDescent="0.25">
      <c r="A23" s="102" t="s">
        <v>335</v>
      </c>
      <c r="B23" s="102" t="s">
        <v>331</v>
      </c>
      <c r="C23" s="102" t="s">
        <v>332</v>
      </c>
      <c r="D23" s="102" t="s">
        <v>333</v>
      </c>
      <c r="E23" s="102" t="str">
        <f>Tabulka1[[#This Row],[ID]]&amp;": "&amp;Tabulka1[[#This Row],[Typové podpůrné aktivum]]</f>
        <v>PO21: Switch (přepínač)</v>
      </c>
      <c r="F23" s="102" t="s">
        <v>336</v>
      </c>
      <c r="G23" s="102" t="s">
        <v>262</v>
      </c>
      <c r="H23" s="102" t="s">
        <v>263</v>
      </c>
      <c r="I23" s="102" t="s">
        <v>264</v>
      </c>
      <c r="J23" s="102" t="s">
        <v>204</v>
      </c>
      <c r="K23" s="40">
        <f>IF('Hodnoty podpůrných aktiv'!D25&lt;5,1,IF(AND('Hodnoty podpůrných aktiv'!D25&lt;9,'Hodnoty podpůrných aktiv'!D25&gt;4),2,IF(AND('Hodnoty podpůrných aktiv'!D25&lt;13,'Hodnoty podpůrných aktiv'!D25&gt;8),3,4)))</f>
        <v>3</v>
      </c>
      <c r="L23" s="40">
        <f>IF('Hodnoty podpůrných aktiv'!E25&lt;5,1,IF(AND('Hodnoty podpůrných aktiv'!E25&lt;9,'Hodnoty podpůrných aktiv'!E25&gt;4),2,IF(AND('Hodnoty podpůrných aktiv'!E25&lt;13,'Hodnoty podpůrných aktiv'!E25&gt;8),3,4)))</f>
        <v>2</v>
      </c>
      <c r="M23" s="40">
        <f>IF('Hodnoty podpůrných aktiv'!F25&lt;5,1,IF(AND('Hodnoty podpůrných aktiv'!F25&lt;9,'Hodnoty podpůrných aktiv'!F25&gt;4),2,IF(AND('Hodnoty podpůrných aktiv'!F25&lt;13,'Hodnoty podpůrných aktiv'!F25&gt;8),3,4)))</f>
        <v>2</v>
      </c>
      <c r="N23" s="40">
        <f>IF('Hodnoty podpůrných aktiv'!G25&lt;5,1,IF(AND('Hodnoty podpůrných aktiv'!G25&lt;9,'Hodnoty podpůrných aktiv'!G25&gt;4),2,IF(AND('Hodnoty podpůrných aktiv'!G25&lt;13,'Hodnoty podpůrných aktiv'!G25&gt;8),3,4)))</f>
        <v>3</v>
      </c>
      <c r="O23" s="38"/>
    </row>
    <row r="24" spans="1:15" ht="45" x14ac:dyDescent="0.25">
      <c r="A24" s="38" t="s">
        <v>337</v>
      </c>
      <c r="B24" s="38" t="s">
        <v>331</v>
      </c>
      <c r="C24" s="38" t="s">
        <v>332</v>
      </c>
      <c r="D24" s="38" t="s">
        <v>338</v>
      </c>
      <c r="E24" s="38" t="str">
        <f>Tabulka1[[#This Row],[ID]]&amp;": "&amp;Tabulka1[[#This Row],[Typové podpůrné aktivum]]</f>
        <v>PO22: HW firewall - vnitřní</v>
      </c>
      <c r="F24" s="38" t="s">
        <v>339</v>
      </c>
      <c r="G24" s="38" t="s">
        <v>262</v>
      </c>
      <c r="H24" s="38" t="s">
        <v>263</v>
      </c>
      <c r="I24" s="38" t="s">
        <v>264</v>
      </c>
      <c r="J24" s="38" t="s">
        <v>204</v>
      </c>
      <c r="K24" s="40">
        <f>IF('Hodnoty podpůrných aktiv'!D26&lt;5,1,IF(AND('Hodnoty podpůrných aktiv'!D26&lt;9,'Hodnoty podpůrných aktiv'!D26&gt;4),2,IF(AND('Hodnoty podpůrných aktiv'!D26&lt;13,'Hodnoty podpůrných aktiv'!D26&gt;8),3,4)))</f>
        <v>3</v>
      </c>
      <c r="L24" s="40">
        <f>IF('Hodnoty podpůrných aktiv'!E26&lt;5,1,IF(AND('Hodnoty podpůrných aktiv'!E26&lt;9,'Hodnoty podpůrných aktiv'!E26&gt;4),2,IF(AND('Hodnoty podpůrných aktiv'!E26&lt;13,'Hodnoty podpůrných aktiv'!E26&gt;8),3,4)))</f>
        <v>2</v>
      </c>
      <c r="M24" s="40">
        <f>IF('Hodnoty podpůrných aktiv'!F26&lt;5,1,IF(AND('Hodnoty podpůrných aktiv'!F26&lt;9,'Hodnoty podpůrných aktiv'!F26&gt;4),2,IF(AND('Hodnoty podpůrných aktiv'!F26&lt;13,'Hodnoty podpůrných aktiv'!F26&gt;8),3,4)))</f>
        <v>2</v>
      </c>
      <c r="N24" s="40">
        <f>IF('Hodnoty podpůrných aktiv'!G26&lt;5,1,IF(AND('Hodnoty podpůrných aktiv'!G26&lt;9,'Hodnoty podpůrných aktiv'!G26&gt;4),2,IF(AND('Hodnoty podpůrných aktiv'!G26&lt;13,'Hodnoty podpůrných aktiv'!G26&gt;8),3,4)))</f>
        <v>3</v>
      </c>
      <c r="O24" s="38"/>
    </row>
    <row r="25" spans="1:15" ht="45" x14ac:dyDescent="0.25">
      <c r="A25" s="38" t="s">
        <v>340</v>
      </c>
      <c r="B25" s="38" t="s">
        <v>331</v>
      </c>
      <c r="C25" s="38" t="s">
        <v>332</v>
      </c>
      <c r="D25" s="38" t="s">
        <v>341</v>
      </c>
      <c r="E25" s="38" t="str">
        <f>Tabulka1[[#This Row],[ID]]&amp;": "&amp;Tabulka1[[#This Row],[Typové podpůrné aktivum]]</f>
        <v>PO23: HW firewall - perimetrový</v>
      </c>
      <c r="F25" s="38" t="s">
        <v>342</v>
      </c>
      <c r="G25" s="38" t="s">
        <v>262</v>
      </c>
      <c r="H25" s="38" t="s">
        <v>263</v>
      </c>
      <c r="I25" s="38" t="s">
        <v>264</v>
      </c>
      <c r="J25" s="38" t="s">
        <v>204</v>
      </c>
      <c r="K25" s="40">
        <f>IF('Hodnoty podpůrných aktiv'!D27&lt;5,1,IF(AND('Hodnoty podpůrných aktiv'!D27&lt;9,'Hodnoty podpůrných aktiv'!D27&gt;4),2,IF(AND('Hodnoty podpůrných aktiv'!D27&lt;13,'Hodnoty podpůrných aktiv'!D27&gt;8),3,4)))</f>
        <v>3</v>
      </c>
      <c r="L25" s="40">
        <f>IF('Hodnoty podpůrných aktiv'!E27&lt;5,1,IF(AND('Hodnoty podpůrných aktiv'!E27&lt;9,'Hodnoty podpůrných aktiv'!E27&gt;4),2,IF(AND('Hodnoty podpůrných aktiv'!E27&lt;13,'Hodnoty podpůrných aktiv'!E27&gt;8),3,4)))</f>
        <v>2</v>
      </c>
      <c r="M25" s="40">
        <f>IF('Hodnoty podpůrných aktiv'!F27&lt;5,1,IF(AND('Hodnoty podpůrných aktiv'!F27&lt;9,'Hodnoty podpůrných aktiv'!F27&gt;4),2,IF(AND('Hodnoty podpůrných aktiv'!F27&lt;13,'Hodnoty podpůrných aktiv'!F27&gt;8),3,4)))</f>
        <v>2</v>
      </c>
      <c r="N25" s="40">
        <f>IF('Hodnoty podpůrných aktiv'!G27&lt;5,1,IF(AND('Hodnoty podpůrných aktiv'!G27&lt;9,'Hodnoty podpůrných aktiv'!G27&gt;4),2,IF(AND('Hodnoty podpůrných aktiv'!G27&lt;13,'Hodnoty podpůrných aktiv'!G27&gt;8),3,4)))</f>
        <v>3</v>
      </c>
      <c r="O25" s="38"/>
    </row>
    <row r="26" spans="1:15" ht="45" x14ac:dyDescent="0.25">
      <c r="A26" s="38" t="s">
        <v>343</v>
      </c>
      <c r="B26" s="38" t="s">
        <v>272</v>
      </c>
      <c r="C26" s="38" t="s">
        <v>344</v>
      </c>
      <c r="D26" s="38" t="s">
        <v>345</v>
      </c>
      <c r="E26" s="38" t="str">
        <f>Tabulka1[[#This Row],[ID]]&amp;": "&amp;Tabulka1[[#This Row],[Typové podpůrné aktivum]]</f>
        <v>PO24: Antivir</v>
      </c>
      <c r="F26" s="38" t="s">
        <v>346</v>
      </c>
      <c r="G26" s="38" t="s">
        <v>262</v>
      </c>
      <c r="H26" s="38" t="s">
        <v>276</v>
      </c>
      <c r="I26" s="38" t="s">
        <v>264</v>
      </c>
      <c r="J26" s="38" t="s">
        <v>347</v>
      </c>
      <c r="K26" s="40">
        <f>IF('Hodnoty podpůrných aktiv'!D28&lt;5,1,IF(AND('Hodnoty podpůrných aktiv'!D28&lt;9,'Hodnoty podpůrných aktiv'!D28&gt;4),2,IF(AND('Hodnoty podpůrných aktiv'!D28&lt;13,'Hodnoty podpůrných aktiv'!D28&gt;8),3,4)))</f>
        <v>2</v>
      </c>
      <c r="L26" s="40">
        <f>IF('Hodnoty podpůrných aktiv'!E28&lt;5,1,IF(AND('Hodnoty podpůrných aktiv'!E28&lt;9,'Hodnoty podpůrných aktiv'!E28&gt;4),2,IF(AND('Hodnoty podpůrných aktiv'!E28&lt;13,'Hodnoty podpůrných aktiv'!E28&gt;8),3,4)))</f>
        <v>3</v>
      </c>
      <c r="M26" s="40">
        <f>IF('Hodnoty podpůrných aktiv'!F28&lt;5,1,IF(AND('Hodnoty podpůrných aktiv'!F28&lt;9,'Hodnoty podpůrných aktiv'!F28&gt;4),2,IF(AND('Hodnoty podpůrných aktiv'!F28&lt;13,'Hodnoty podpůrných aktiv'!F28&gt;8),3,4)))</f>
        <v>3</v>
      </c>
      <c r="N26" s="40">
        <f>IF('Hodnoty podpůrných aktiv'!G28&lt;5,1,IF(AND('Hodnoty podpůrných aktiv'!G28&lt;9,'Hodnoty podpůrných aktiv'!G28&gt;4),2,IF(AND('Hodnoty podpůrných aktiv'!G28&lt;13,'Hodnoty podpůrných aktiv'!G28&gt;8),3,4)))</f>
        <v>3</v>
      </c>
      <c r="O26" s="38"/>
    </row>
    <row r="27" spans="1:15" ht="45" x14ac:dyDescent="0.25">
      <c r="A27" s="38" t="s">
        <v>348</v>
      </c>
      <c r="B27" s="38" t="s">
        <v>272</v>
      </c>
      <c r="C27" s="38" t="s">
        <v>273</v>
      </c>
      <c r="D27" s="38" t="s">
        <v>349</v>
      </c>
      <c r="E27" s="38" t="str">
        <f>Tabulka1[[#This Row],[ID]]&amp;": "&amp;Tabulka1[[#This Row],[Typové podpůrné aktivum]]</f>
        <v>PO25: Monitoring a správa provozu</v>
      </c>
      <c r="F27" s="38" t="s">
        <v>350</v>
      </c>
      <c r="G27" s="38" t="s">
        <v>351</v>
      </c>
      <c r="H27" s="38" t="s">
        <v>352</v>
      </c>
      <c r="I27" s="38" t="s">
        <v>284</v>
      </c>
      <c r="J27" s="38" t="s">
        <v>204</v>
      </c>
      <c r="K27" s="40">
        <f>IF('Hodnoty podpůrných aktiv'!D29&lt;5,1,IF(AND('Hodnoty podpůrných aktiv'!D29&lt;9,'Hodnoty podpůrných aktiv'!D29&gt;4),2,IF(AND('Hodnoty podpůrných aktiv'!D29&lt;13,'Hodnoty podpůrných aktiv'!D29&gt;8),3,4)))</f>
        <v>3</v>
      </c>
      <c r="L27" s="40">
        <f>IF('Hodnoty podpůrných aktiv'!E29&lt;5,1,IF(AND('Hodnoty podpůrných aktiv'!E29&lt;9,'Hodnoty podpůrných aktiv'!E29&gt;4),2,IF(AND('Hodnoty podpůrných aktiv'!E29&lt;13,'Hodnoty podpůrných aktiv'!E29&gt;8),3,4)))</f>
        <v>3</v>
      </c>
      <c r="M27" s="40">
        <f>IF('Hodnoty podpůrných aktiv'!F29&lt;5,1,IF(AND('Hodnoty podpůrných aktiv'!F29&lt;9,'Hodnoty podpůrných aktiv'!F29&gt;4),2,IF(AND('Hodnoty podpůrných aktiv'!F29&lt;13,'Hodnoty podpůrných aktiv'!F29&gt;8),3,4)))</f>
        <v>3</v>
      </c>
      <c r="N27" s="40">
        <f>IF('Hodnoty podpůrných aktiv'!G29&lt;5,1,IF(AND('Hodnoty podpůrných aktiv'!G29&lt;9,'Hodnoty podpůrných aktiv'!G29&gt;4),2,IF(AND('Hodnoty podpůrných aktiv'!G29&lt;13,'Hodnoty podpůrných aktiv'!G29&gt;8),3,4)))</f>
        <v>3</v>
      </c>
      <c r="O27" s="38"/>
    </row>
    <row r="28" spans="1:15" ht="45" x14ac:dyDescent="0.25">
      <c r="A28" s="38" t="s">
        <v>353</v>
      </c>
      <c r="B28" s="38" t="s">
        <v>354</v>
      </c>
      <c r="C28" s="38" t="s">
        <v>355</v>
      </c>
      <c r="D28" s="38" t="s">
        <v>356</v>
      </c>
      <c r="E28" s="38" t="str">
        <f>Tabulka1[[#This Row],[ID]]&amp;": "&amp;Tabulka1[[#This Row],[Typové podpůrné aktivum]]</f>
        <v>PO26: Serverovna</v>
      </c>
      <c r="F28" s="38" t="s">
        <v>357</v>
      </c>
      <c r="G28" s="38" t="s">
        <v>358</v>
      </c>
      <c r="H28" s="38" t="s">
        <v>358</v>
      </c>
      <c r="I28" s="38"/>
      <c r="J28" s="38" t="s">
        <v>204</v>
      </c>
      <c r="K28" s="40">
        <f>IF('Hodnoty podpůrných aktiv'!D30&lt;5,1,IF(AND('Hodnoty podpůrných aktiv'!D30&lt;9,'Hodnoty podpůrných aktiv'!D30&gt;4),2,IF(AND('Hodnoty podpůrných aktiv'!D30&lt;13,'Hodnoty podpůrných aktiv'!D30&gt;8),3,4)))</f>
        <v>3</v>
      </c>
      <c r="L28" s="40">
        <f>IF('Hodnoty podpůrných aktiv'!E30&lt;5,1,IF(AND('Hodnoty podpůrných aktiv'!E30&lt;9,'Hodnoty podpůrných aktiv'!E30&gt;4),2,IF(AND('Hodnoty podpůrných aktiv'!E30&lt;13,'Hodnoty podpůrných aktiv'!E30&gt;8),3,4)))</f>
        <v>3</v>
      </c>
      <c r="M28" s="40">
        <f>IF('Hodnoty podpůrných aktiv'!F30&lt;5,1,IF(AND('Hodnoty podpůrných aktiv'!F30&lt;9,'Hodnoty podpůrných aktiv'!F30&gt;4),2,IF(AND('Hodnoty podpůrných aktiv'!F30&lt;13,'Hodnoty podpůrných aktiv'!F30&gt;8),3,4)))</f>
        <v>3</v>
      </c>
      <c r="N28" s="40">
        <f>IF('Hodnoty podpůrných aktiv'!G30&lt;5,1,IF(AND('Hodnoty podpůrných aktiv'!G30&lt;9,'Hodnoty podpůrných aktiv'!G30&gt;4),2,IF(AND('Hodnoty podpůrných aktiv'!G30&lt;13,'Hodnoty podpůrných aktiv'!G30&gt;8),3,4)))</f>
        <v>3</v>
      </c>
      <c r="O28" s="38"/>
    </row>
    <row r="29" spans="1:15" ht="45" x14ac:dyDescent="0.25">
      <c r="A29" s="38" t="s">
        <v>359</v>
      </c>
      <c r="B29" s="38" t="s">
        <v>354</v>
      </c>
      <c r="C29" s="38" t="s">
        <v>360</v>
      </c>
      <c r="D29" s="38" t="s">
        <v>361</v>
      </c>
      <c r="E29" s="38" t="str">
        <f>Tabulka1[[#This Row],[ID]]&amp;": "&amp;Tabulka1[[#This Row],[Typové podpůrné aktivum]]</f>
        <v>PO27: Areál</v>
      </c>
      <c r="F29" s="38" t="s">
        <v>362</v>
      </c>
      <c r="G29" s="38" t="s">
        <v>358</v>
      </c>
      <c r="H29" s="38" t="s">
        <v>358</v>
      </c>
      <c r="I29" s="38"/>
      <c r="J29" s="38" t="s">
        <v>204</v>
      </c>
      <c r="K29" s="40">
        <f>IF('Hodnoty podpůrných aktiv'!D31&lt;5,1,IF(AND('Hodnoty podpůrných aktiv'!D31&lt;9,'Hodnoty podpůrných aktiv'!D31&gt;4),2,IF(AND('Hodnoty podpůrných aktiv'!D31&lt;13,'Hodnoty podpůrných aktiv'!D31&gt;8),3,4)))</f>
        <v>3</v>
      </c>
      <c r="L29" s="40">
        <f>IF('Hodnoty podpůrných aktiv'!E31&lt;5,1,IF(AND('Hodnoty podpůrných aktiv'!E31&lt;9,'Hodnoty podpůrných aktiv'!E31&gt;4),2,IF(AND('Hodnoty podpůrných aktiv'!E31&lt;13,'Hodnoty podpůrných aktiv'!E31&gt;8),3,4)))</f>
        <v>3</v>
      </c>
      <c r="M29" s="40">
        <f>IF('Hodnoty podpůrných aktiv'!F31&lt;5,1,IF(AND('Hodnoty podpůrných aktiv'!F31&lt;9,'Hodnoty podpůrných aktiv'!F31&gt;4),2,IF(AND('Hodnoty podpůrných aktiv'!F31&lt;13,'Hodnoty podpůrných aktiv'!F31&gt;8),3,4)))</f>
        <v>3</v>
      </c>
      <c r="N29" s="40">
        <f>IF('Hodnoty podpůrných aktiv'!G31&lt;5,1,IF(AND('Hodnoty podpůrných aktiv'!G31&lt;9,'Hodnoty podpůrných aktiv'!G31&gt;4),2,IF(AND('Hodnoty podpůrných aktiv'!G31&lt;13,'Hodnoty podpůrných aktiv'!G31&gt;8),3,4)))</f>
        <v>3</v>
      </c>
      <c r="O29" s="38"/>
    </row>
    <row r="30" spans="1:15" ht="45" x14ac:dyDescent="0.25">
      <c r="A30" s="38" t="s">
        <v>363</v>
      </c>
      <c r="B30" s="38" t="s">
        <v>258</v>
      </c>
      <c r="C30" s="38" t="s">
        <v>364</v>
      </c>
      <c r="D30" s="38" t="s">
        <v>364</v>
      </c>
      <c r="E30" s="38" t="str">
        <f>Tabulka1[[#This Row],[ID]]&amp;": "&amp;Tabulka1[[#This Row],[Typové podpůrné aktivum]]</f>
        <v>PO28: Kabeláž</v>
      </c>
      <c r="F30" s="38" t="s">
        <v>365</v>
      </c>
      <c r="G30" s="38" t="s">
        <v>262</v>
      </c>
      <c r="H30" s="38" t="s">
        <v>263</v>
      </c>
      <c r="I30" s="38"/>
      <c r="J30" s="38" t="s">
        <v>204</v>
      </c>
      <c r="K30" s="40">
        <f>IF('Hodnoty podpůrných aktiv'!D32&lt;5,1,IF(AND('Hodnoty podpůrných aktiv'!D32&lt;9,'Hodnoty podpůrných aktiv'!D32&gt;4),2,IF(AND('Hodnoty podpůrných aktiv'!D32&lt;13,'Hodnoty podpůrných aktiv'!D32&gt;8),3,4)))</f>
        <v>3</v>
      </c>
      <c r="L30" s="40">
        <f>IF('Hodnoty podpůrných aktiv'!E32&lt;5,1,IF(AND('Hodnoty podpůrných aktiv'!E32&lt;9,'Hodnoty podpůrných aktiv'!E32&gt;4),2,IF(AND('Hodnoty podpůrných aktiv'!E32&lt;13,'Hodnoty podpůrných aktiv'!E32&gt;8),3,4)))</f>
        <v>2</v>
      </c>
      <c r="M30" s="40">
        <f>IF('Hodnoty podpůrných aktiv'!F32&lt;5,1,IF(AND('Hodnoty podpůrných aktiv'!F32&lt;9,'Hodnoty podpůrných aktiv'!F32&gt;4),2,IF(AND('Hodnoty podpůrných aktiv'!F32&lt;13,'Hodnoty podpůrných aktiv'!F32&gt;8),3,4)))</f>
        <v>3</v>
      </c>
      <c r="N30" s="40">
        <f>IF('Hodnoty podpůrných aktiv'!G32&lt;5,1,IF(AND('Hodnoty podpůrných aktiv'!G32&lt;9,'Hodnoty podpůrných aktiv'!G32&gt;4),2,IF(AND('Hodnoty podpůrných aktiv'!G32&lt;13,'Hodnoty podpůrných aktiv'!G32&gt;8),3,4)))</f>
        <v>3</v>
      </c>
      <c r="O30" s="38"/>
    </row>
    <row r="31" spans="1:15" ht="45" x14ac:dyDescent="0.25">
      <c r="A31" s="38" t="s">
        <v>366</v>
      </c>
      <c r="B31" s="38" t="s">
        <v>272</v>
      </c>
      <c r="C31" s="38" t="s">
        <v>273</v>
      </c>
      <c r="D31" s="38" t="s">
        <v>367</v>
      </c>
      <c r="E31" s="38" t="str">
        <f>Tabulka1[[#This Row],[ID]]&amp;": "&amp;Tabulka1[[#This Row],[Typové podpůrné aktivum]]</f>
        <v>PO29: Zálohovací SW</v>
      </c>
      <c r="F31" s="38" t="s">
        <v>368</v>
      </c>
      <c r="G31" s="38" t="s">
        <v>262</v>
      </c>
      <c r="H31" s="38" t="s">
        <v>276</v>
      </c>
      <c r="I31" s="38"/>
      <c r="J31" s="38" t="s">
        <v>204</v>
      </c>
      <c r="K31" s="40">
        <f>IF('Hodnoty podpůrných aktiv'!D33&lt;5,1,IF(AND('Hodnoty podpůrných aktiv'!D33&lt;9,'Hodnoty podpůrných aktiv'!D33&gt;4),2,IF(AND('Hodnoty podpůrných aktiv'!D33&lt;13,'Hodnoty podpůrných aktiv'!D33&gt;8),3,4)))</f>
        <v>3</v>
      </c>
      <c r="L31" s="40">
        <f>IF('Hodnoty podpůrných aktiv'!E33&lt;5,1,IF(AND('Hodnoty podpůrných aktiv'!E33&lt;9,'Hodnoty podpůrných aktiv'!E33&gt;4),2,IF(AND('Hodnoty podpůrných aktiv'!E33&lt;13,'Hodnoty podpůrných aktiv'!E33&gt;8),3,4)))</f>
        <v>2</v>
      </c>
      <c r="M31" s="40">
        <f>IF('Hodnoty podpůrných aktiv'!F33&lt;5,1,IF(AND('Hodnoty podpůrných aktiv'!F33&lt;9,'Hodnoty podpůrných aktiv'!F33&gt;4),2,IF(AND('Hodnoty podpůrných aktiv'!F33&lt;13,'Hodnoty podpůrných aktiv'!F33&gt;8),3,4)))</f>
        <v>3</v>
      </c>
      <c r="N31" s="40">
        <f>IF('Hodnoty podpůrných aktiv'!G33&lt;5,1,IF(AND('Hodnoty podpůrných aktiv'!G33&lt;9,'Hodnoty podpůrných aktiv'!G33&gt;4),2,IF(AND('Hodnoty podpůrných aktiv'!G33&lt;13,'Hodnoty podpůrných aktiv'!G33&gt;8),3,4)))</f>
        <v>3</v>
      </c>
      <c r="O31" s="38"/>
    </row>
    <row r="32" spans="1:15" ht="105" x14ac:dyDescent="0.25">
      <c r="A32" s="38" t="s">
        <v>369</v>
      </c>
      <c r="B32" s="38" t="s">
        <v>258</v>
      </c>
      <c r="C32" s="38" t="s">
        <v>259</v>
      </c>
      <c r="D32" s="38" t="s">
        <v>370</v>
      </c>
      <c r="E32" s="38" t="str">
        <f>Tabulka1[[#This Row],[ID]]&amp;": "&amp;Tabulka1[[#This Row],[Typové podpůrné aktivum]]</f>
        <v>PO30: Backup a obslužný server</v>
      </c>
      <c r="F32" s="38" t="s">
        <v>371</v>
      </c>
      <c r="G32" s="38" t="s">
        <v>262</v>
      </c>
      <c r="H32" s="38" t="s">
        <v>263</v>
      </c>
      <c r="I32" s="38"/>
      <c r="J32" s="38" t="s">
        <v>204</v>
      </c>
      <c r="K32" s="40">
        <f>IF('Hodnoty podpůrných aktiv'!D34&lt;5,1,IF(AND('Hodnoty podpůrných aktiv'!D34&lt;9,'Hodnoty podpůrných aktiv'!D34&gt;4),2,IF(AND('Hodnoty podpůrných aktiv'!D34&lt;13,'Hodnoty podpůrných aktiv'!D34&gt;8),3,4)))</f>
        <v>3</v>
      </c>
      <c r="L32" s="40">
        <v>3</v>
      </c>
      <c r="M32" s="40">
        <f>IF('Hodnoty podpůrných aktiv'!F34&lt;5,1,IF(AND('Hodnoty podpůrných aktiv'!F34&lt;9,'Hodnoty podpůrných aktiv'!F34&gt;4),2,IF(AND('Hodnoty podpůrných aktiv'!F34&lt;13,'Hodnoty podpůrných aktiv'!F34&gt;8),3,4)))</f>
        <v>3</v>
      </c>
      <c r="N32" s="40">
        <f>IF('Hodnoty podpůrných aktiv'!G34&lt;5,1,IF(AND('Hodnoty podpůrných aktiv'!G34&lt;9,'Hodnoty podpůrných aktiv'!G34&gt;4),2,IF(AND('Hodnoty podpůrných aktiv'!G34&lt;13,'Hodnoty podpůrných aktiv'!G34&gt;8),3,4)))</f>
        <v>3</v>
      </c>
      <c r="O32" s="38" t="s">
        <v>372</v>
      </c>
    </row>
    <row r="33" spans="1:15" ht="90" customHeight="1" x14ac:dyDescent="0.25">
      <c r="A33" s="38" t="s">
        <v>373</v>
      </c>
      <c r="B33" s="38" t="s">
        <v>298</v>
      </c>
      <c r="C33" s="38" t="s">
        <v>299</v>
      </c>
      <c r="D33" s="38" t="s">
        <v>374</v>
      </c>
      <c r="E33" s="38" t="str">
        <f>Tabulka1[[#This Row],[ID]]&amp;": "&amp;Tabulka1[[#This Row],[Typové podpůrné aktivum]]</f>
        <v>PO31: Dodavatel B</v>
      </c>
      <c r="F33" s="38" t="s">
        <v>375</v>
      </c>
      <c r="G33" s="38" t="s">
        <v>262</v>
      </c>
      <c r="H33" s="38" t="s">
        <v>376</v>
      </c>
      <c r="I33" s="38"/>
      <c r="J33" s="38" t="s">
        <v>204</v>
      </c>
      <c r="K33" s="40">
        <f>IF('Hodnoty podpůrných aktiv'!D36&lt;5,1,IF(AND('Hodnoty podpůrných aktiv'!D36&lt;9,'Hodnoty podpůrných aktiv'!D36&gt;4),2,IF(AND('Hodnoty podpůrných aktiv'!D36&lt;13,'Hodnoty podpůrných aktiv'!D36&gt;8),3,4)))</f>
        <v>2</v>
      </c>
      <c r="L33" s="40">
        <f>IF('Hodnoty podpůrných aktiv'!E36&lt;5,1,IF(AND('Hodnoty podpůrných aktiv'!E36&lt;9,'Hodnoty podpůrných aktiv'!E36&gt;4),2,IF(AND('Hodnoty podpůrných aktiv'!E36&lt;13,'Hodnoty podpůrných aktiv'!E36&gt;8),3,4)))</f>
        <v>2</v>
      </c>
      <c r="M33" s="40">
        <f>IF('Hodnoty podpůrných aktiv'!F36&lt;5,1,IF(AND('Hodnoty podpůrných aktiv'!F36&lt;9,'Hodnoty podpůrných aktiv'!F36&gt;4),2,IF(AND('Hodnoty podpůrných aktiv'!F36&lt;13,'Hodnoty podpůrných aktiv'!F36&gt;8),3,4)))</f>
        <v>2</v>
      </c>
      <c r="N33" s="40">
        <f>IF('Hodnoty podpůrných aktiv'!G36&lt;5,1,IF(AND('Hodnoty podpůrných aktiv'!G36&lt;9,'Hodnoty podpůrných aktiv'!G36&gt;4),2,IF(AND('Hodnoty podpůrných aktiv'!G36&lt;13,'Hodnoty podpůrných aktiv'!G36&gt;8),3,4)))</f>
        <v>2</v>
      </c>
      <c r="O33" s="38"/>
    </row>
    <row r="34" spans="1:15" ht="75" x14ac:dyDescent="0.25">
      <c r="A34" s="38" t="s">
        <v>377</v>
      </c>
      <c r="B34" s="38" t="s">
        <v>298</v>
      </c>
      <c r="C34" s="156" t="s">
        <v>298</v>
      </c>
      <c r="D34" s="38" t="s">
        <v>378</v>
      </c>
      <c r="E34" s="38" t="str">
        <f>Tabulka1[[#This Row],[ID]]&amp;": "&amp;Tabulka1[[#This Row],[Typové podpůrné aktivum]]</f>
        <v>PO32: Dodavatel C</v>
      </c>
      <c r="F34" s="38" t="s">
        <v>379</v>
      </c>
      <c r="G34" s="38" t="s">
        <v>262</v>
      </c>
      <c r="H34" s="38" t="s">
        <v>380</v>
      </c>
      <c r="I34" s="38"/>
      <c r="J34" s="38" t="s">
        <v>204</v>
      </c>
      <c r="K34" s="40">
        <f>IF('Hodnoty podpůrných aktiv'!D35&lt;5,1,IF(AND('Hodnoty podpůrných aktiv'!D35&lt;9,'Hodnoty podpůrných aktiv'!D35&gt;4),2,IF(AND('Hodnoty podpůrných aktiv'!D35&lt;13,'Hodnoty podpůrných aktiv'!D35&gt;8),3,4)))</f>
        <v>3</v>
      </c>
      <c r="L34" s="40">
        <f>IF('Hodnoty podpůrných aktiv'!E35&lt;5,1,IF(AND('Hodnoty podpůrných aktiv'!E35&lt;9,'Hodnoty podpůrných aktiv'!E35&gt;4),2,IF(AND('Hodnoty podpůrných aktiv'!E35&lt;13,'Hodnoty podpůrných aktiv'!E35&gt;8),3,4)))</f>
        <v>2</v>
      </c>
      <c r="M34" s="40">
        <f>IF('Hodnoty podpůrných aktiv'!F35&lt;5,1,IF(AND('Hodnoty podpůrných aktiv'!F35&lt;9,'Hodnoty podpůrných aktiv'!F35&gt;4),2,IF(AND('Hodnoty podpůrných aktiv'!F35&lt;13,'Hodnoty podpůrných aktiv'!F35&gt;8),3,4)))</f>
        <v>2</v>
      </c>
      <c r="N34" s="40">
        <f>IF('Hodnoty podpůrných aktiv'!G35&lt;5,1,IF(AND('Hodnoty podpůrných aktiv'!G35&lt;9,'Hodnoty podpůrných aktiv'!G35&gt;4),2,IF(AND('Hodnoty podpůrných aktiv'!G35&lt;13,'Hodnoty podpůrných aktiv'!G35&gt;8),3,4)))</f>
        <v>3</v>
      </c>
      <c r="O34" s="38"/>
    </row>
    <row r="35" spans="1:15" ht="45" x14ac:dyDescent="0.25">
      <c r="A35" s="38" t="s">
        <v>381</v>
      </c>
      <c r="B35" s="38" t="s">
        <v>354</v>
      </c>
      <c r="C35" s="38" t="s">
        <v>382</v>
      </c>
      <c r="D35" s="38" t="s">
        <v>383</v>
      </c>
      <c r="E35" s="38" t="str">
        <f>Tabulka1[[#This Row],[ID]]&amp;": "&amp;Tabulka1[[#This Row],[Typové podpůrné aktivum]]</f>
        <v>PO33: Prostředky fyzické ochrany</v>
      </c>
      <c r="F35" s="38" t="s">
        <v>384</v>
      </c>
      <c r="G35" s="38" t="s">
        <v>351</v>
      </c>
      <c r="H35" s="38" t="s">
        <v>385</v>
      </c>
      <c r="I35" s="38"/>
      <c r="J35" s="38" t="s">
        <v>204</v>
      </c>
      <c r="K35" s="40">
        <f>IF('Hodnoty podpůrných aktiv'!D37&lt;5,1,IF(AND('Hodnoty podpůrných aktiv'!D37&lt;9,'Hodnoty podpůrných aktiv'!D37&gt;4),2,IF(AND('Hodnoty podpůrných aktiv'!D37&lt;13,'Hodnoty podpůrných aktiv'!D37&gt;8),3,4)))</f>
        <v>2</v>
      </c>
      <c r="L35" s="40">
        <f>IF('Hodnoty podpůrných aktiv'!E37&lt;5,1,IF(AND('Hodnoty podpůrných aktiv'!E37&lt;9,'Hodnoty podpůrných aktiv'!E37&gt;4),2,IF(AND('Hodnoty podpůrných aktiv'!E37&lt;13,'Hodnoty podpůrných aktiv'!E37&gt;8),3,4)))</f>
        <v>2</v>
      </c>
      <c r="M35" s="40">
        <f>IF('Hodnoty podpůrných aktiv'!F37&lt;5,1,IF(AND('Hodnoty podpůrných aktiv'!F37&lt;9,'Hodnoty podpůrných aktiv'!F37&gt;4),2,IF(AND('Hodnoty podpůrných aktiv'!F37&lt;13,'Hodnoty podpůrných aktiv'!F37&gt;8),3,4)))</f>
        <v>2</v>
      </c>
      <c r="N35" s="40">
        <f>IF('Hodnoty podpůrných aktiv'!G37&lt;5,1,IF(AND('Hodnoty podpůrných aktiv'!G37&lt;9,'Hodnoty podpůrných aktiv'!G37&gt;4),2,IF(AND('Hodnoty podpůrných aktiv'!G37&lt;13,'Hodnoty podpůrných aktiv'!G37&gt;8),3,4)))</f>
        <v>2</v>
      </c>
      <c r="O35" s="38"/>
    </row>
    <row r="36" spans="1:15" ht="60.75" customHeight="1" x14ac:dyDescent="0.25">
      <c r="A36" s="38" t="s">
        <v>228</v>
      </c>
      <c r="B36" s="38" t="s">
        <v>386</v>
      </c>
      <c r="C36" s="38" t="s">
        <v>228</v>
      </c>
      <c r="D36" s="38" t="s">
        <v>228</v>
      </c>
      <c r="E36" s="38" t="s">
        <v>228</v>
      </c>
      <c r="F36" s="38" t="s">
        <v>228</v>
      </c>
      <c r="G36" s="38" t="s">
        <v>228</v>
      </c>
      <c r="H36" s="38" t="s">
        <v>228</v>
      </c>
      <c r="I36" s="38" t="s">
        <v>228</v>
      </c>
      <c r="J36" s="38" t="s">
        <v>228</v>
      </c>
      <c r="K36" s="40" t="s">
        <v>228</v>
      </c>
      <c r="L36" s="40" t="s">
        <v>228</v>
      </c>
      <c r="M36" s="40" t="s">
        <v>228</v>
      </c>
      <c r="N36" s="40" t="s">
        <v>228</v>
      </c>
      <c r="O36" s="38" t="s">
        <v>228</v>
      </c>
    </row>
  </sheetData>
  <sheetProtection algorithmName="SHA-512" hashValue="uEB9hrmWx0gSYpBVEsgLtvxEfCFEZhgCAaf8pXxT/QG0E/wAu2vqEvCkIRVj5qz6mI7Z+X3rXgxUlWKBhXnN0w==" saltValue="nW1Ci5TEDsdt7WcjH6id5Q==" spinCount="100000" sheet="1" objects="1" scenarios="1"/>
  <phoneticPr fontId="33" type="noConversion"/>
  <conditionalFormatting sqref="K2:N36">
    <cfRule type="cellIs" dxfId="84" priority="1" operator="equal">
      <formula>4</formula>
    </cfRule>
    <cfRule type="cellIs" dxfId="83" priority="2" operator="equal">
      <formula>3</formula>
    </cfRule>
    <cfRule type="cellIs" dxfId="82" priority="3" operator="equal">
      <formula>2</formula>
    </cfRule>
    <cfRule type="cellIs" dxfId="81" priority="4" operator="equal">
      <formula>1</formula>
    </cfRule>
  </conditionalFormatting>
  <pageMargins left="0.7" right="0.7" top="0.78740157499999996" bottom="0.78740157499999996" header="0.3" footer="0.3"/>
  <pageSetup paperSize="9" orientation="portrait"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ignoredErrors>
    <ignoredError sqref="M2:N2 K36:N36"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3783FBC7-A1B8-4545-AE56-AD7196005D24}">
          <x14:formula1>
            <xm:f>'Struktura podpůrných aktiv'!$I$2:$I$8</xm:f>
          </x14:formula1>
          <xm:sqref>B35 B2:B34</xm:sqref>
        </x14:dataValidation>
        <x14:dataValidation type="list" allowBlank="1" showInputMessage="1" showErrorMessage="1" xr:uid="{E580D3E3-3167-4FA0-84BB-98E3E297BC0B}">
          <x14:formula1>
            <xm:f>'Struktura podpůrných aktiv'!$J$2:$J$14</xm:f>
          </x14:formula1>
          <xm:sqref>C35 C2:C34</xm:sqref>
        </x14:dataValidation>
        <x14:dataValidation type="list" allowBlank="1" showInputMessage="1" showErrorMessage="1" xr:uid="{76F1D859-E0EA-4723-B9B6-4DACFA48A32B}">
          <x14:formula1>
            <xm:f>'Struktura podpůrných aktiv'!$K$2:$K$34</xm:f>
          </x14:formula1>
          <xm:sqref>D35 D2:D34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734D-55A6-409D-8755-11ADD6181CF9}">
  <dimension ref="A1:W37"/>
  <sheetViews>
    <sheetView zoomScale="80" zoomScaleNormal="80" workbookViewId="0">
      <selection activeCell="E22" sqref="E22"/>
    </sheetView>
  </sheetViews>
  <sheetFormatPr defaultColWidth="8.5703125" defaultRowHeight="15" x14ac:dyDescent="0.25"/>
  <cols>
    <col min="1" max="1" width="5.5703125" style="37" customWidth="1"/>
    <col min="2" max="2" width="7.5703125" style="37" customWidth="1"/>
    <col min="3" max="3" width="27.5703125" style="37" bestFit="1" customWidth="1"/>
    <col min="4" max="7" width="12.42578125" style="42" customWidth="1"/>
    <col min="8" max="23" width="12.42578125" style="37" customWidth="1"/>
    <col min="24" max="16384" width="8.5703125" style="37"/>
  </cols>
  <sheetData>
    <row r="1" spans="1:23" ht="14.85" customHeight="1" x14ac:dyDescent="0.25">
      <c r="A1" s="300" t="s">
        <v>387</v>
      </c>
      <c r="B1" s="301"/>
      <c r="C1" s="302"/>
      <c r="D1" s="297" t="s">
        <v>388</v>
      </c>
      <c r="E1" s="298"/>
      <c r="F1" s="298"/>
      <c r="G1" s="298"/>
      <c r="H1" s="298"/>
      <c r="I1" s="298"/>
      <c r="J1" s="298"/>
      <c r="K1" s="298"/>
      <c r="L1" s="298"/>
      <c r="M1" s="298"/>
      <c r="N1" s="298"/>
      <c r="O1" s="298"/>
      <c r="P1" s="298"/>
      <c r="Q1" s="298"/>
      <c r="R1" s="298"/>
      <c r="S1" s="298"/>
      <c r="T1" s="298"/>
      <c r="U1" s="298"/>
      <c r="V1" s="298"/>
      <c r="W1" s="299"/>
    </row>
    <row r="2" spans="1:23" x14ac:dyDescent="0.25">
      <c r="A2" s="303"/>
      <c r="B2" s="304"/>
      <c r="C2" s="305"/>
      <c r="D2" s="297" t="s">
        <v>198</v>
      </c>
      <c r="E2" s="298"/>
      <c r="F2" s="298"/>
      <c r="G2" s="299"/>
      <c r="H2" s="297" t="s">
        <v>206</v>
      </c>
      <c r="I2" s="298"/>
      <c r="J2" s="298"/>
      <c r="K2" s="299"/>
      <c r="L2" s="297" t="s">
        <v>212</v>
      </c>
      <c r="M2" s="298"/>
      <c r="N2" s="298"/>
      <c r="O2" s="299"/>
      <c r="P2" s="297" t="s">
        <v>216</v>
      </c>
      <c r="Q2" s="298"/>
      <c r="R2" s="298"/>
      <c r="S2" s="299"/>
      <c r="T2" s="297" t="s">
        <v>219</v>
      </c>
      <c r="U2" s="298"/>
      <c r="V2" s="298"/>
      <c r="W2" s="299"/>
    </row>
    <row r="3" spans="1:23" ht="41.1" customHeight="1" x14ac:dyDescent="0.25">
      <c r="A3" s="303"/>
      <c r="B3" s="304"/>
      <c r="C3" s="305"/>
      <c r="D3" s="297" t="str">
        <f>'Katalog primárních aktiv'!B2</f>
        <v>Služba certifikace senzorů</v>
      </c>
      <c r="E3" s="298"/>
      <c r="F3" s="298"/>
      <c r="G3" s="299"/>
      <c r="H3" s="297" t="str">
        <f>Tabulka4[[#This Row],[Typové primární aktivum]]</f>
        <v>Seznam certifikovaných senzorů</v>
      </c>
      <c r="I3" s="298"/>
      <c r="J3" s="298"/>
      <c r="K3" s="299"/>
      <c r="L3" s="297" t="str">
        <f>'Katalog primárních aktiv'!B4</f>
        <v>Rozhodnutí</v>
      </c>
      <c r="M3" s="298"/>
      <c r="N3" s="298"/>
      <c r="O3" s="299"/>
      <c r="P3" s="297" t="str">
        <f>'Katalog primárních aktiv'!B5</f>
        <v>Žádosti, technická dokumentace</v>
      </c>
      <c r="Q3" s="298"/>
      <c r="R3" s="298"/>
      <c r="S3" s="299"/>
      <c r="T3" s="297" t="str">
        <f>'Katalog primárních aktiv'!B6</f>
        <v>Informace o průběhu certifikace</v>
      </c>
      <c r="U3" s="298"/>
      <c r="V3" s="298"/>
      <c r="W3" s="299"/>
    </row>
    <row r="4" spans="1:23" ht="57.75" customHeight="1" x14ac:dyDescent="0.25">
      <c r="A4" s="306"/>
      <c r="B4" s="307"/>
      <c r="C4" s="308"/>
      <c r="D4" s="178" t="s">
        <v>389</v>
      </c>
      <c r="E4" s="178" t="s">
        <v>390</v>
      </c>
      <c r="F4" s="178" t="s">
        <v>391</v>
      </c>
      <c r="G4" s="178" t="s">
        <v>392</v>
      </c>
      <c r="H4" s="178" t="s">
        <v>389</v>
      </c>
      <c r="I4" s="178" t="s">
        <v>390</v>
      </c>
      <c r="J4" s="178" t="s">
        <v>391</v>
      </c>
      <c r="K4" s="199" t="s">
        <v>392</v>
      </c>
      <c r="L4" s="178" t="s">
        <v>389</v>
      </c>
      <c r="M4" s="178" t="s">
        <v>390</v>
      </c>
      <c r="N4" s="178" t="s">
        <v>391</v>
      </c>
      <c r="O4" s="199" t="s">
        <v>392</v>
      </c>
      <c r="P4" s="178" t="s">
        <v>389</v>
      </c>
      <c r="Q4" s="178" t="s">
        <v>390</v>
      </c>
      <c r="R4" s="178" t="s">
        <v>391</v>
      </c>
      <c r="S4" s="199" t="s">
        <v>392</v>
      </c>
      <c r="T4" s="178" t="s">
        <v>389</v>
      </c>
      <c r="U4" s="178" t="s">
        <v>390</v>
      </c>
      <c r="V4" s="178" t="s">
        <v>391</v>
      </c>
      <c r="W4" s="199" t="s">
        <v>392</v>
      </c>
    </row>
    <row r="5" spans="1:23" x14ac:dyDescent="0.25">
      <c r="A5" s="296" t="s">
        <v>393</v>
      </c>
      <c r="B5" s="38" t="s">
        <v>257</v>
      </c>
      <c r="C5" s="38" t="str">
        <f>'Katalog podpůrných aktiv'!D2</f>
        <v>Aplikační server (HW)</v>
      </c>
      <c r="D5" s="40">
        <v>4</v>
      </c>
      <c r="E5" s="40">
        <v>2</v>
      </c>
      <c r="F5" s="40">
        <v>2</v>
      </c>
      <c r="G5" s="40">
        <v>4</v>
      </c>
      <c r="H5" s="38"/>
      <c r="I5" s="38"/>
      <c r="J5" s="38"/>
      <c r="K5" s="38"/>
      <c r="L5" s="38"/>
      <c r="M5" s="38"/>
      <c r="N5" s="38"/>
      <c r="O5" s="38"/>
      <c r="P5" s="38"/>
      <c r="Q5" s="38"/>
      <c r="R5" s="38"/>
      <c r="S5" s="38"/>
      <c r="T5" s="38"/>
      <c r="U5" s="38"/>
      <c r="V5" s="38"/>
      <c r="W5" s="38"/>
    </row>
    <row r="6" spans="1:23" x14ac:dyDescent="0.25">
      <c r="A6" s="296"/>
      <c r="B6" s="38" t="s">
        <v>265</v>
      </c>
      <c r="C6" s="38" t="str">
        <f>'Katalog podpůrných aktiv'!D3</f>
        <v>Databázový server (HW)</v>
      </c>
      <c r="D6" s="40">
        <v>4</v>
      </c>
      <c r="E6" s="40">
        <v>2</v>
      </c>
      <c r="F6" s="40">
        <v>2</v>
      </c>
      <c r="G6" s="40">
        <v>4</v>
      </c>
      <c r="H6" s="38"/>
      <c r="I6" s="38"/>
      <c r="J6" s="38"/>
      <c r="K6" s="38"/>
      <c r="L6" s="38"/>
      <c r="M6" s="38"/>
      <c r="N6" s="38"/>
      <c r="O6" s="38"/>
      <c r="P6" s="38"/>
      <c r="Q6" s="38"/>
      <c r="R6" s="38"/>
      <c r="S6" s="38"/>
      <c r="T6" s="38"/>
      <c r="U6" s="38"/>
      <c r="V6" s="38"/>
      <c r="W6" s="38"/>
    </row>
    <row r="7" spans="1:23" x14ac:dyDescent="0.25">
      <c r="A7" s="296"/>
      <c r="B7" s="38" t="s">
        <v>268</v>
      </c>
      <c r="C7" s="38" t="str">
        <f>'Katalog podpůrných aktiv'!D4</f>
        <v>Webový server (HW)</v>
      </c>
      <c r="D7" s="40"/>
      <c r="E7" s="40"/>
      <c r="F7" s="40"/>
      <c r="G7" s="40"/>
      <c r="H7" s="40">
        <v>4</v>
      </c>
      <c r="I7" s="40">
        <v>2</v>
      </c>
      <c r="J7" s="40">
        <v>2</v>
      </c>
      <c r="K7" s="40">
        <v>4</v>
      </c>
      <c r="L7" s="38"/>
      <c r="M7" s="38"/>
      <c r="N7" s="38"/>
      <c r="O7" s="38"/>
      <c r="P7" s="38"/>
      <c r="Q7" s="38"/>
      <c r="R7" s="38"/>
      <c r="S7" s="38"/>
      <c r="T7" s="38"/>
      <c r="U7" s="38"/>
      <c r="V7" s="38"/>
      <c r="W7" s="38"/>
    </row>
    <row r="8" spans="1:23" ht="30" x14ac:dyDescent="0.25">
      <c r="A8" s="296"/>
      <c r="B8" s="38" t="s">
        <v>271</v>
      </c>
      <c r="C8" s="38" t="str">
        <f>'Katalog podpůrných aktiv'!D5</f>
        <v>Operační systém - aplikační server</v>
      </c>
      <c r="D8" s="40">
        <v>4</v>
      </c>
      <c r="E8" s="40">
        <v>2</v>
      </c>
      <c r="F8" s="40">
        <v>2</v>
      </c>
      <c r="G8" s="40">
        <v>4</v>
      </c>
      <c r="H8" s="38"/>
      <c r="I8" s="38"/>
      <c r="J8" s="38"/>
      <c r="K8" s="38"/>
      <c r="L8" s="38"/>
      <c r="M8" s="38"/>
      <c r="N8" s="38"/>
      <c r="O8" s="38"/>
      <c r="P8" s="38"/>
      <c r="Q8" s="38"/>
      <c r="R8" s="38"/>
      <c r="S8" s="38"/>
      <c r="T8" s="38"/>
      <c r="U8" s="38"/>
      <c r="V8" s="38"/>
      <c r="W8" s="38"/>
    </row>
    <row r="9" spans="1:23" ht="30" x14ac:dyDescent="0.25">
      <c r="A9" s="296"/>
      <c r="B9" s="38" t="s">
        <v>277</v>
      </c>
      <c r="C9" s="38" t="str">
        <f>'Katalog podpůrných aktiv'!D6</f>
        <v>Operační systém - databázový server</v>
      </c>
      <c r="D9" s="40">
        <v>4</v>
      </c>
      <c r="E9" s="40">
        <v>2</v>
      </c>
      <c r="F9" s="40">
        <v>2</v>
      </c>
      <c r="G9" s="40">
        <v>4</v>
      </c>
      <c r="H9" s="38"/>
      <c r="I9" s="38"/>
      <c r="J9" s="38"/>
      <c r="K9" s="38"/>
      <c r="L9" s="38"/>
      <c r="M9" s="38"/>
      <c r="N9" s="38"/>
      <c r="O9" s="38"/>
      <c r="P9" s="38"/>
      <c r="Q9" s="38"/>
      <c r="R9" s="38"/>
      <c r="S9" s="38"/>
      <c r="T9" s="38"/>
      <c r="U9" s="38"/>
      <c r="V9" s="38"/>
      <c r="W9" s="38"/>
    </row>
    <row r="10" spans="1:23" ht="30" x14ac:dyDescent="0.25">
      <c r="A10" s="296"/>
      <c r="B10" s="38" t="s">
        <v>280</v>
      </c>
      <c r="C10" s="38" t="str">
        <f>'Katalog podpůrných aktiv'!D7</f>
        <v>Operační systém - webový server</v>
      </c>
      <c r="D10" s="40"/>
      <c r="E10" s="40"/>
      <c r="F10" s="40"/>
      <c r="G10" s="40"/>
      <c r="H10" s="40">
        <v>4</v>
      </c>
      <c r="I10" s="40">
        <v>2</v>
      </c>
      <c r="J10" s="40">
        <v>2</v>
      </c>
      <c r="K10" s="40">
        <v>4</v>
      </c>
      <c r="L10" s="38"/>
      <c r="M10" s="38"/>
      <c r="N10" s="38"/>
      <c r="O10" s="38"/>
      <c r="P10" s="38"/>
      <c r="Q10" s="38"/>
      <c r="R10" s="38"/>
      <c r="S10" s="38"/>
      <c r="T10" s="38"/>
      <c r="U10" s="38"/>
      <c r="V10" s="38"/>
      <c r="W10" s="38"/>
    </row>
    <row r="11" spans="1:23" x14ac:dyDescent="0.25">
      <c r="A11" s="296"/>
      <c r="B11" s="38" t="s">
        <v>282</v>
      </c>
      <c r="C11" s="38" t="str">
        <f>'Katalog podpůrných aktiv'!D8</f>
        <v>Aplikační server (licence)</v>
      </c>
      <c r="D11" s="40">
        <v>4</v>
      </c>
      <c r="E11" s="40">
        <v>2</v>
      </c>
      <c r="F11" s="40">
        <v>2</v>
      </c>
      <c r="G11" s="40">
        <v>4</v>
      </c>
      <c r="H11" s="38"/>
      <c r="I11" s="38"/>
      <c r="J11" s="38"/>
      <c r="K11" s="38"/>
      <c r="L11" s="38"/>
      <c r="M11" s="38"/>
      <c r="N11" s="38"/>
      <c r="O11" s="38"/>
      <c r="P11" s="38"/>
      <c r="Q11" s="38"/>
      <c r="R11" s="38"/>
      <c r="S11" s="38"/>
      <c r="T11" s="38"/>
      <c r="U11" s="38"/>
      <c r="V11" s="38"/>
      <c r="W11" s="38"/>
    </row>
    <row r="12" spans="1:23" x14ac:dyDescent="0.25">
      <c r="A12" s="296"/>
      <c r="B12" s="38" t="s">
        <v>285</v>
      </c>
      <c r="C12" s="38" t="str">
        <f>'Katalog podpůrných aktiv'!D9</f>
        <v>Databázový server (licence)</v>
      </c>
      <c r="D12" s="40">
        <v>4</v>
      </c>
      <c r="E12" s="40">
        <v>2</v>
      </c>
      <c r="F12" s="40">
        <v>2</v>
      </c>
      <c r="G12" s="40">
        <v>4</v>
      </c>
      <c r="H12" s="38"/>
      <c r="I12" s="38"/>
      <c r="J12" s="38"/>
      <c r="K12" s="38"/>
      <c r="L12" s="38"/>
      <c r="M12" s="38"/>
      <c r="N12" s="38"/>
      <c r="O12" s="38"/>
      <c r="P12" s="38"/>
      <c r="Q12" s="38"/>
      <c r="R12" s="38"/>
      <c r="S12" s="38"/>
      <c r="T12" s="38"/>
      <c r="U12" s="38"/>
      <c r="V12" s="38"/>
      <c r="W12" s="38"/>
    </row>
    <row r="13" spans="1:23" x14ac:dyDescent="0.25">
      <c r="A13" s="296"/>
      <c r="B13" s="38" t="s">
        <v>287</v>
      </c>
      <c r="C13" s="38" t="str">
        <f>'Katalog podpůrných aktiv'!D10</f>
        <v>Webový server (licence)</v>
      </c>
      <c r="D13" s="40"/>
      <c r="E13" s="40"/>
      <c r="F13" s="40"/>
      <c r="G13" s="40"/>
      <c r="H13" s="40">
        <v>4</v>
      </c>
      <c r="I13" s="40">
        <v>2</v>
      </c>
      <c r="J13" s="40">
        <v>2</v>
      </c>
      <c r="K13" s="40">
        <v>4</v>
      </c>
      <c r="L13" s="38"/>
      <c r="M13" s="38"/>
      <c r="N13" s="38"/>
      <c r="O13" s="38"/>
      <c r="P13" s="38"/>
      <c r="Q13" s="38"/>
      <c r="R13" s="38"/>
      <c r="S13" s="38"/>
      <c r="T13" s="38"/>
      <c r="U13" s="38"/>
      <c r="V13" s="38"/>
      <c r="W13" s="38"/>
    </row>
    <row r="14" spans="1:23" x14ac:dyDescent="0.25">
      <c r="A14" s="296"/>
      <c r="B14" s="38" t="s">
        <v>289</v>
      </c>
      <c r="C14" s="38" t="str">
        <f>'Katalog podpůrných aktiv'!D11</f>
        <v>Aplikační server (SW)</v>
      </c>
      <c r="D14" s="40">
        <v>4</v>
      </c>
      <c r="E14" s="40">
        <v>2</v>
      </c>
      <c r="F14" s="40">
        <v>2</v>
      </c>
      <c r="G14" s="40">
        <v>4</v>
      </c>
      <c r="H14" s="38"/>
      <c r="I14" s="38"/>
      <c r="J14" s="38"/>
      <c r="K14" s="38"/>
      <c r="L14" s="38"/>
      <c r="M14" s="38"/>
      <c r="N14" s="38"/>
      <c r="O14" s="38"/>
      <c r="P14" s="38"/>
      <c r="Q14" s="38"/>
      <c r="R14" s="38"/>
      <c r="S14" s="38"/>
      <c r="T14" s="38"/>
      <c r="U14" s="38"/>
      <c r="V14" s="38"/>
      <c r="W14" s="38"/>
    </row>
    <row r="15" spans="1:23" x14ac:dyDescent="0.25">
      <c r="A15" s="296"/>
      <c r="B15" s="38" t="s">
        <v>292</v>
      </c>
      <c r="C15" s="38" t="str">
        <f>'Katalog podpůrných aktiv'!D12</f>
        <v>Databázový server (SW)</v>
      </c>
      <c r="D15" s="40">
        <v>4</v>
      </c>
      <c r="E15" s="40">
        <v>2</v>
      </c>
      <c r="F15" s="40">
        <v>2</v>
      </c>
      <c r="G15" s="40">
        <v>4</v>
      </c>
      <c r="H15" s="38"/>
      <c r="I15" s="38"/>
      <c r="J15" s="38"/>
      <c r="K15" s="38"/>
      <c r="L15" s="38"/>
      <c r="M15" s="38"/>
      <c r="N15" s="38"/>
      <c r="O15" s="38"/>
      <c r="P15" s="38"/>
      <c r="Q15" s="38"/>
      <c r="R15" s="38"/>
      <c r="S15" s="38"/>
      <c r="T15" s="38"/>
      <c r="U15" s="38"/>
      <c r="V15" s="38"/>
      <c r="W15" s="38"/>
    </row>
    <row r="16" spans="1:23" x14ac:dyDescent="0.25">
      <c r="A16" s="296"/>
      <c r="B16" s="38" t="s">
        <v>295</v>
      </c>
      <c r="C16" s="38" t="str">
        <f>'Katalog podpůrných aktiv'!D13</f>
        <v>Webový server (SW)</v>
      </c>
      <c r="D16" s="40"/>
      <c r="E16" s="40"/>
      <c r="F16" s="40"/>
      <c r="G16" s="40"/>
      <c r="H16" s="40">
        <v>4</v>
      </c>
      <c r="I16" s="40">
        <v>2</v>
      </c>
      <c r="J16" s="40">
        <v>2</v>
      </c>
      <c r="K16" s="40">
        <v>4</v>
      </c>
      <c r="L16" s="38"/>
      <c r="M16" s="38"/>
      <c r="N16" s="38"/>
      <c r="O16" s="38"/>
      <c r="P16" s="38"/>
      <c r="Q16" s="38"/>
      <c r="R16" s="38"/>
      <c r="S16" s="38"/>
      <c r="T16" s="38"/>
      <c r="U16" s="38"/>
      <c r="V16" s="38"/>
      <c r="W16" s="38"/>
    </row>
    <row r="17" spans="1:23" x14ac:dyDescent="0.25">
      <c r="A17" s="296"/>
      <c r="B17" s="38" t="s">
        <v>297</v>
      </c>
      <c r="C17" s="38" t="str">
        <f>'Katalog podpůrných aktiv'!D14</f>
        <v>Dodavatel A</v>
      </c>
      <c r="D17" s="40">
        <v>4</v>
      </c>
      <c r="E17" s="40">
        <v>3</v>
      </c>
      <c r="F17" s="40">
        <v>3</v>
      </c>
      <c r="G17" s="40">
        <v>4</v>
      </c>
      <c r="H17" s="38"/>
      <c r="I17" s="38"/>
      <c r="J17" s="38"/>
      <c r="K17" s="38"/>
      <c r="L17" s="38"/>
      <c r="M17" s="38"/>
      <c r="N17" s="38"/>
      <c r="O17" s="38"/>
      <c r="P17" s="38"/>
      <c r="Q17" s="38"/>
      <c r="R17" s="38"/>
      <c r="S17" s="38"/>
      <c r="T17" s="38"/>
      <c r="U17" s="38"/>
      <c r="V17" s="38"/>
      <c r="W17" s="38"/>
    </row>
    <row r="18" spans="1:23" x14ac:dyDescent="0.25">
      <c r="A18" s="296"/>
      <c r="B18" s="38" t="s">
        <v>303</v>
      </c>
      <c r="C18" s="38" t="str">
        <f>'Katalog podpůrných aktiv'!D15</f>
        <v>Uživatel - interní</v>
      </c>
      <c r="D18" s="40">
        <v>1</v>
      </c>
      <c r="E18" s="40">
        <v>1</v>
      </c>
      <c r="F18" s="40">
        <v>3</v>
      </c>
      <c r="G18" s="40">
        <v>3</v>
      </c>
      <c r="H18" s="38"/>
      <c r="I18" s="38"/>
      <c r="J18" s="38"/>
      <c r="K18" s="38"/>
      <c r="L18" s="38"/>
      <c r="M18" s="38"/>
      <c r="N18" s="38"/>
      <c r="O18" s="38"/>
      <c r="P18" s="38"/>
      <c r="Q18" s="38"/>
      <c r="R18" s="38"/>
      <c r="S18" s="38"/>
      <c r="T18" s="38"/>
      <c r="U18" s="38"/>
      <c r="V18" s="38"/>
      <c r="W18" s="38"/>
    </row>
    <row r="19" spans="1:23" x14ac:dyDescent="0.25">
      <c r="A19" s="296"/>
      <c r="B19" s="38" t="s">
        <v>308</v>
      </c>
      <c r="C19" s="38" t="str">
        <f>'Katalog podpůrných aktiv'!D16</f>
        <v>Uživatel - žadatel</v>
      </c>
      <c r="D19" s="40"/>
      <c r="E19" s="40"/>
      <c r="F19" s="40"/>
      <c r="G19" s="40"/>
      <c r="H19" s="38"/>
      <c r="I19" s="38"/>
      <c r="J19" s="38"/>
      <c r="K19" s="38"/>
      <c r="L19" s="38"/>
      <c r="M19" s="38"/>
      <c r="N19" s="38"/>
      <c r="O19" s="38"/>
      <c r="P19" s="40">
        <v>1</v>
      </c>
      <c r="Q19" s="40">
        <v>1</v>
      </c>
      <c r="R19" s="40">
        <v>3</v>
      </c>
      <c r="S19" s="40">
        <v>3</v>
      </c>
      <c r="T19" s="38"/>
      <c r="U19" s="38"/>
      <c r="V19" s="38"/>
      <c r="W19" s="38"/>
    </row>
    <row r="20" spans="1:23" x14ac:dyDescent="0.25">
      <c r="A20" s="296"/>
      <c r="B20" s="38" t="s">
        <v>312</v>
      </c>
      <c r="C20" s="38" t="str">
        <f>'Katalog podpůrných aktiv'!D17</f>
        <v>Uživatel - veřejnost</v>
      </c>
      <c r="D20" s="40"/>
      <c r="E20" s="40"/>
      <c r="F20" s="40"/>
      <c r="G20" s="40"/>
      <c r="H20" s="40">
        <v>1</v>
      </c>
      <c r="I20" s="40">
        <v>1</v>
      </c>
      <c r="J20" s="40">
        <v>1</v>
      </c>
      <c r="K20" s="40">
        <v>1</v>
      </c>
      <c r="L20" s="38"/>
      <c r="M20" s="38"/>
      <c r="N20" s="38"/>
      <c r="O20" s="38"/>
      <c r="P20" s="38"/>
      <c r="Q20" s="38"/>
      <c r="R20" s="38"/>
      <c r="S20" s="38"/>
      <c r="T20" s="38"/>
      <c r="U20" s="38"/>
      <c r="V20" s="38"/>
      <c r="W20" s="38"/>
    </row>
    <row r="21" spans="1:23" x14ac:dyDescent="0.25">
      <c r="A21" s="296"/>
      <c r="B21" s="38" t="s">
        <v>317</v>
      </c>
      <c r="C21" s="38" t="str">
        <f>'Katalog podpůrných aktiv'!D18</f>
        <v>Administrátor - interní</v>
      </c>
      <c r="D21" s="40">
        <v>4</v>
      </c>
      <c r="E21" s="40">
        <v>4</v>
      </c>
      <c r="F21" s="40">
        <v>3</v>
      </c>
      <c r="G21" s="40">
        <v>4</v>
      </c>
      <c r="H21" s="40"/>
      <c r="I21" s="40"/>
      <c r="J21" s="40"/>
      <c r="K21" s="40"/>
      <c r="L21" s="38"/>
      <c r="M21" s="38"/>
      <c r="N21" s="38"/>
      <c r="O21" s="38"/>
      <c r="P21" s="38"/>
      <c r="Q21" s="38"/>
      <c r="R21" s="38"/>
      <c r="S21" s="38"/>
      <c r="T21" s="38"/>
      <c r="U21" s="38"/>
      <c r="V21" s="38"/>
      <c r="W21" s="38"/>
    </row>
    <row r="22" spans="1:23" x14ac:dyDescent="0.25">
      <c r="A22" s="296"/>
      <c r="B22" s="38" t="s">
        <v>321</v>
      </c>
      <c r="C22" s="38" t="str">
        <f>'Katalog podpůrných aktiv'!D19</f>
        <v>Administrátor - externí</v>
      </c>
      <c r="D22" s="40">
        <v>4</v>
      </c>
      <c r="E22" s="40">
        <v>4</v>
      </c>
      <c r="F22" s="40">
        <v>3</v>
      </c>
      <c r="G22" s="40">
        <v>4</v>
      </c>
      <c r="H22" s="40"/>
      <c r="I22" s="40"/>
      <c r="J22" s="40"/>
      <c r="K22" s="40"/>
      <c r="L22" s="38"/>
      <c r="M22" s="38"/>
      <c r="N22" s="38"/>
      <c r="O22" s="38"/>
      <c r="P22" s="38"/>
      <c r="Q22" s="38"/>
      <c r="R22" s="38"/>
      <c r="S22" s="38"/>
      <c r="T22" s="38"/>
      <c r="U22" s="38"/>
      <c r="V22" s="38"/>
      <c r="W22" s="38"/>
    </row>
    <row r="23" spans="1:23" ht="30" x14ac:dyDescent="0.25">
      <c r="A23" s="296"/>
      <c r="B23" s="38" t="s">
        <v>325</v>
      </c>
      <c r="C23" s="38" t="str">
        <f>'Katalog podpůrných aktiv'!D21</f>
        <v>Autentizační a autorizační aplikace</v>
      </c>
      <c r="D23" s="40">
        <v>2</v>
      </c>
      <c r="E23" s="40">
        <v>3</v>
      </c>
      <c r="F23" s="40">
        <v>4</v>
      </c>
      <c r="G23" s="40">
        <v>4</v>
      </c>
      <c r="H23" s="38"/>
      <c r="I23" s="38"/>
      <c r="J23" s="38"/>
      <c r="K23" s="38"/>
      <c r="L23" s="38"/>
      <c r="M23" s="38"/>
      <c r="N23" s="38"/>
      <c r="O23" s="38"/>
      <c r="P23" s="38"/>
      <c r="Q23" s="38"/>
      <c r="R23" s="38"/>
      <c r="S23" s="38"/>
      <c r="T23" s="38"/>
      <c r="U23" s="38"/>
      <c r="V23" s="38"/>
      <c r="W23" s="38"/>
    </row>
    <row r="24" spans="1:23" x14ac:dyDescent="0.25">
      <c r="A24" s="296"/>
      <c r="B24" s="38" t="s">
        <v>330</v>
      </c>
      <c r="C24" s="38" t="str">
        <f>'Katalog podpůrných aktiv'!D22</f>
        <v>Switch (přepínač)</v>
      </c>
      <c r="D24" s="40">
        <v>4</v>
      </c>
      <c r="E24" s="40">
        <v>2</v>
      </c>
      <c r="F24" s="40">
        <v>2</v>
      </c>
      <c r="G24" s="40">
        <v>4</v>
      </c>
      <c r="H24" s="38"/>
      <c r="I24" s="38"/>
      <c r="J24" s="38"/>
      <c r="K24" s="38"/>
      <c r="L24" s="38"/>
      <c r="M24" s="38"/>
      <c r="N24" s="38"/>
      <c r="O24" s="38"/>
      <c r="P24" s="38"/>
      <c r="Q24" s="38"/>
      <c r="R24" s="38"/>
      <c r="S24" s="38"/>
      <c r="T24" s="38"/>
      <c r="U24" s="38"/>
      <c r="V24" s="38"/>
      <c r="W24" s="38"/>
    </row>
    <row r="25" spans="1:23" x14ac:dyDescent="0.25">
      <c r="A25" s="296"/>
      <c r="B25" s="38" t="s">
        <v>335</v>
      </c>
      <c r="C25" s="38" t="str">
        <f>'Katalog podpůrných aktiv'!D23</f>
        <v>Switch (přepínač)</v>
      </c>
      <c r="D25" s="40">
        <v>4</v>
      </c>
      <c r="E25" s="40">
        <v>2</v>
      </c>
      <c r="F25" s="40">
        <v>2</v>
      </c>
      <c r="G25" s="40">
        <v>4</v>
      </c>
      <c r="H25" s="38"/>
      <c r="I25" s="38"/>
      <c r="J25" s="38"/>
      <c r="K25" s="38"/>
      <c r="L25" s="38"/>
      <c r="M25" s="38"/>
      <c r="N25" s="38"/>
      <c r="O25" s="38"/>
      <c r="P25" s="38"/>
      <c r="Q25" s="38"/>
      <c r="R25" s="38"/>
      <c r="S25" s="38"/>
      <c r="T25" s="38"/>
      <c r="U25" s="38"/>
      <c r="V25" s="38"/>
      <c r="W25" s="38"/>
    </row>
    <row r="26" spans="1:23" x14ac:dyDescent="0.25">
      <c r="A26" s="296"/>
      <c r="B26" s="38" t="s">
        <v>337</v>
      </c>
      <c r="C26" s="38" t="str">
        <f>'Katalog podpůrných aktiv'!D24</f>
        <v>HW firewall - vnitřní</v>
      </c>
      <c r="D26" s="40">
        <v>4</v>
      </c>
      <c r="E26" s="40">
        <v>2</v>
      </c>
      <c r="F26" s="40">
        <v>2</v>
      </c>
      <c r="G26" s="40">
        <v>4</v>
      </c>
      <c r="H26" s="38"/>
      <c r="I26" s="38"/>
      <c r="J26" s="38"/>
      <c r="K26" s="38"/>
      <c r="L26" s="38"/>
      <c r="M26" s="38"/>
      <c r="N26" s="38"/>
      <c r="O26" s="38"/>
      <c r="P26" s="38"/>
      <c r="Q26" s="38"/>
      <c r="R26" s="38"/>
      <c r="S26" s="38"/>
      <c r="T26" s="38"/>
      <c r="U26" s="38"/>
      <c r="V26" s="38"/>
      <c r="W26" s="38"/>
    </row>
    <row r="27" spans="1:23" x14ac:dyDescent="0.25">
      <c r="A27" s="296"/>
      <c r="B27" s="38" t="s">
        <v>340</v>
      </c>
      <c r="C27" s="38" t="str">
        <f>'Katalog podpůrných aktiv'!D25</f>
        <v>HW firewall - perimetrový</v>
      </c>
      <c r="D27" s="40">
        <v>4</v>
      </c>
      <c r="E27" s="40">
        <v>2</v>
      </c>
      <c r="F27" s="40">
        <v>2</v>
      </c>
      <c r="G27" s="40">
        <v>4</v>
      </c>
      <c r="H27" s="38"/>
      <c r="I27" s="38"/>
      <c r="J27" s="38"/>
      <c r="K27" s="38"/>
      <c r="L27" s="38"/>
      <c r="M27" s="38"/>
      <c r="N27" s="38"/>
      <c r="O27" s="38"/>
      <c r="P27" s="38"/>
      <c r="Q27" s="38"/>
      <c r="R27" s="38"/>
      <c r="S27" s="38"/>
      <c r="T27" s="38"/>
      <c r="U27" s="38"/>
      <c r="V27" s="38"/>
      <c r="W27" s="38"/>
    </row>
    <row r="28" spans="1:23" x14ac:dyDescent="0.25">
      <c r="A28" s="296"/>
      <c r="B28" s="38" t="s">
        <v>343</v>
      </c>
      <c r="C28" s="38" t="str">
        <f>'Katalog podpůrných aktiv'!D26</f>
        <v>Antivir</v>
      </c>
      <c r="D28" s="40">
        <v>2</v>
      </c>
      <c r="E28" s="40">
        <v>3</v>
      </c>
      <c r="F28" s="40">
        <v>4</v>
      </c>
      <c r="G28" s="40">
        <v>4</v>
      </c>
      <c r="H28" s="38"/>
      <c r="I28" s="38"/>
      <c r="J28" s="38"/>
      <c r="K28" s="38"/>
      <c r="L28" s="38"/>
      <c r="M28" s="38"/>
      <c r="N28" s="38"/>
      <c r="O28" s="38"/>
      <c r="P28" s="38"/>
      <c r="Q28" s="38"/>
      <c r="R28" s="38"/>
      <c r="S28" s="38"/>
      <c r="T28" s="38"/>
      <c r="U28" s="38"/>
      <c r="V28" s="38"/>
      <c r="W28" s="38"/>
    </row>
    <row r="29" spans="1:23" x14ac:dyDescent="0.25">
      <c r="A29" s="296"/>
      <c r="B29" s="38" t="s">
        <v>348</v>
      </c>
      <c r="C29" s="38" t="str">
        <f>'Katalog podpůrných aktiv'!D27</f>
        <v>Monitoring a správa provozu</v>
      </c>
      <c r="D29" s="40">
        <v>3</v>
      </c>
      <c r="E29" s="40">
        <v>3</v>
      </c>
      <c r="F29" s="40">
        <v>3</v>
      </c>
      <c r="G29" s="40">
        <v>3</v>
      </c>
      <c r="H29" s="38"/>
      <c r="I29" s="38"/>
      <c r="J29" s="38"/>
      <c r="K29" s="38"/>
      <c r="L29" s="38"/>
      <c r="M29" s="38"/>
      <c r="N29" s="38"/>
      <c r="O29" s="38"/>
      <c r="P29" s="38"/>
      <c r="Q29" s="38"/>
      <c r="R29" s="38"/>
      <c r="S29" s="38"/>
      <c r="T29" s="38"/>
      <c r="U29" s="38"/>
      <c r="V29" s="38"/>
      <c r="W29" s="38"/>
    </row>
    <row r="30" spans="1:23" x14ac:dyDescent="0.25">
      <c r="A30" s="296"/>
      <c r="B30" s="38" t="s">
        <v>353</v>
      </c>
      <c r="C30" s="38" t="str">
        <f>'Katalog podpůrných aktiv'!D28</f>
        <v>Serverovna</v>
      </c>
      <c r="D30" s="40">
        <v>3</v>
      </c>
      <c r="E30" s="40">
        <v>3</v>
      </c>
      <c r="F30" s="40">
        <v>3</v>
      </c>
      <c r="G30" s="40">
        <v>3</v>
      </c>
      <c r="H30" s="38"/>
      <c r="I30" s="38"/>
      <c r="J30" s="38"/>
      <c r="K30" s="38"/>
      <c r="L30" s="38"/>
      <c r="M30" s="38"/>
      <c r="N30" s="38"/>
      <c r="O30" s="38"/>
      <c r="P30" s="38"/>
      <c r="Q30" s="38"/>
      <c r="R30" s="38"/>
      <c r="S30" s="38"/>
      <c r="T30" s="38"/>
      <c r="U30" s="38"/>
      <c r="V30" s="38"/>
      <c r="W30" s="38"/>
    </row>
    <row r="31" spans="1:23" x14ac:dyDescent="0.25">
      <c r="A31" s="296"/>
      <c r="B31" s="38" t="s">
        <v>359</v>
      </c>
      <c r="C31" s="38" t="str">
        <f>'Katalog podpůrných aktiv'!D29</f>
        <v>Areál</v>
      </c>
      <c r="D31" s="40">
        <v>3</v>
      </c>
      <c r="E31" s="40">
        <v>3</v>
      </c>
      <c r="F31" s="40">
        <v>3</v>
      </c>
      <c r="G31" s="40">
        <v>3</v>
      </c>
      <c r="H31" s="38"/>
      <c r="I31" s="38"/>
      <c r="J31" s="38"/>
      <c r="K31" s="38"/>
      <c r="L31" s="38"/>
      <c r="M31" s="38"/>
      <c r="N31" s="38"/>
      <c r="O31" s="38"/>
      <c r="P31" s="38"/>
      <c r="Q31" s="38"/>
      <c r="R31" s="38"/>
      <c r="S31" s="38"/>
      <c r="T31" s="38"/>
      <c r="U31" s="38"/>
      <c r="V31" s="38"/>
      <c r="W31" s="38"/>
    </row>
    <row r="32" spans="1:23" x14ac:dyDescent="0.25">
      <c r="A32" s="296"/>
      <c r="B32" s="38" t="s">
        <v>363</v>
      </c>
      <c r="C32" s="38" t="str">
        <f>'Katalog podpůrných aktiv'!D30</f>
        <v>Kabeláž</v>
      </c>
      <c r="D32" s="40">
        <v>4</v>
      </c>
      <c r="E32" s="40">
        <v>2</v>
      </c>
      <c r="F32" s="40">
        <v>3</v>
      </c>
      <c r="G32" s="40">
        <v>4</v>
      </c>
      <c r="H32" s="38"/>
      <c r="I32" s="38"/>
      <c r="J32" s="38"/>
      <c r="K32" s="38"/>
      <c r="L32" s="38"/>
      <c r="M32" s="38"/>
      <c r="N32" s="38"/>
      <c r="O32" s="38"/>
      <c r="P32" s="38"/>
      <c r="Q32" s="38"/>
      <c r="R32" s="38"/>
      <c r="S32" s="38"/>
      <c r="T32" s="38"/>
      <c r="U32" s="38"/>
      <c r="V32" s="38"/>
      <c r="W32" s="38"/>
    </row>
    <row r="33" spans="1:23" x14ac:dyDescent="0.25">
      <c r="A33" s="296"/>
      <c r="B33" s="38" t="s">
        <v>366</v>
      </c>
      <c r="C33" s="38" t="str">
        <f>'Katalog podpůrných aktiv'!D31</f>
        <v>Zálohovací SW</v>
      </c>
      <c r="D33" s="40">
        <v>4</v>
      </c>
      <c r="E33" s="40">
        <v>2</v>
      </c>
      <c r="F33" s="40">
        <v>3</v>
      </c>
      <c r="G33" s="40">
        <v>4</v>
      </c>
      <c r="H33" s="38"/>
      <c r="I33" s="38"/>
      <c r="J33" s="38"/>
      <c r="K33" s="38"/>
      <c r="L33" s="38"/>
      <c r="M33" s="38"/>
      <c r="N33" s="38"/>
      <c r="O33" s="38"/>
      <c r="P33" s="38"/>
      <c r="Q33" s="38"/>
      <c r="R33" s="38"/>
      <c r="S33" s="38"/>
      <c r="T33" s="38"/>
      <c r="U33" s="38"/>
      <c r="V33" s="38"/>
      <c r="W33" s="38"/>
    </row>
    <row r="34" spans="1:23" x14ac:dyDescent="0.25">
      <c r="A34" s="296"/>
      <c r="B34" s="38" t="s">
        <v>369</v>
      </c>
      <c r="C34" s="38" t="str">
        <f>'Katalog podpůrných aktiv'!D32</f>
        <v>Backup a obslužný server</v>
      </c>
      <c r="D34" s="40">
        <v>4</v>
      </c>
      <c r="E34" s="40">
        <v>2</v>
      </c>
      <c r="F34" s="40">
        <v>3</v>
      </c>
      <c r="G34" s="40">
        <v>4</v>
      </c>
      <c r="H34" s="38"/>
      <c r="I34" s="38"/>
      <c r="J34" s="38"/>
      <c r="K34" s="38"/>
      <c r="L34" s="38"/>
      <c r="M34" s="38"/>
      <c r="N34" s="38"/>
      <c r="O34" s="38"/>
      <c r="P34" s="38"/>
      <c r="Q34" s="38"/>
      <c r="R34" s="38"/>
      <c r="S34" s="38"/>
      <c r="T34" s="38"/>
      <c r="U34" s="38"/>
      <c r="V34" s="38"/>
      <c r="W34" s="38"/>
    </row>
    <row r="35" spans="1:23" x14ac:dyDescent="0.25">
      <c r="A35" s="296"/>
      <c r="B35" s="38" t="s">
        <v>373</v>
      </c>
      <c r="C35" s="38" t="str">
        <f>'Katalog podpůrných aktiv'!D33</f>
        <v>Dodavatel B</v>
      </c>
      <c r="D35" s="40">
        <v>4</v>
      </c>
      <c r="E35" s="40">
        <v>2</v>
      </c>
      <c r="F35" s="40">
        <v>2</v>
      </c>
      <c r="G35" s="40">
        <v>4</v>
      </c>
      <c r="H35" s="38"/>
      <c r="I35" s="38"/>
      <c r="J35" s="38"/>
      <c r="K35" s="38"/>
      <c r="L35" s="38"/>
      <c r="M35" s="38"/>
      <c r="N35" s="38"/>
      <c r="O35" s="38"/>
      <c r="P35" s="38"/>
      <c r="Q35" s="38"/>
      <c r="R35" s="38"/>
      <c r="S35" s="38"/>
      <c r="T35" s="38"/>
      <c r="U35" s="38"/>
      <c r="V35" s="38"/>
      <c r="W35" s="38"/>
    </row>
    <row r="36" spans="1:23" x14ac:dyDescent="0.25">
      <c r="A36" s="296"/>
      <c r="B36" s="38" t="s">
        <v>377</v>
      </c>
      <c r="C36" s="38" t="str">
        <f>'Katalog podpůrných aktiv'!D34</f>
        <v>Dodavatel C</v>
      </c>
      <c r="D36" s="40">
        <v>2</v>
      </c>
      <c r="E36" s="40">
        <v>2</v>
      </c>
      <c r="F36" s="40">
        <v>2</v>
      </c>
      <c r="G36" s="40">
        <v>2</v>
      </c>
      <c r="H36" s="38"/>
      <c r="I36" s="38"/>
      <c r="J36" s="38"/>
      <c r="K36" s="38"/>
      <c r="L36" s="38"/>
      <c r="M36" s="38"/>
      <c r="N36" s="38"/>
      <c r="O36" s="38"/>
      <c r="P36" s="38"/>
      <c r="Q36" s="38"/>
      <c r="R36" s="38"/>
      <c r="S36" s="38"/>
      <c r="T36" s="38"/>
      <c r="U36" s="38"/>
      <c r="V36" s="38"/>
      <c r="W36" s="38"/>
    </row>
    <row r="37" spans="1:23" x14ac:dyDescent="0.25">
      <c r="A37" s="296"/>
      <c r="B37" s="38" t="s">
        <v>381</v>
      </c>
      <c r="C37" s="38" t="str">
        <f>'Katalog podpůrných aktiv'!D35</f>
        <v>Prostředky fyzické ochrany</v>
      </c>
      <c r="D37" s="40">
        <v>2</v>
      </c>
      <c r="E37" s="40">
        <v>2</v>
      </c>
      <c r="F37" s="40">
        <v>2</v>
      </c>
      <c r="G37" s="40">
        <v>2</v>
      </c>
      <c r="H37" s="38"/>
      <c r="I37" s="38"/>
      <c r="J37" s="38"/>
      <c r="K37" s="38"/>
      <c r="L37" s="38"/>
      <c r="M37" s="38"/>
      <c r="N37" s="38"/>
      <c r="O37" s="38"/>
      <c r="P37" s="38"/>
      <c r="Q37" s="38"/>
      <c r="R37" s="38"/>
      <c r="S37" s="38"/>
      <c r="T37" s="38"/>
      <c r="U37" s="38"/>
      <c r="V37" s="38"/>
      <c r="W37" s="38"/>
    </row>
  </sheetData>
  <sheetProtection algorithmName="SHA-512" hashValue="bob30xLdApiboAVOhG246l6o+egmDRqTzk4fjbe0VJQRO0JMLPHSCHfnvosjaSZrSXwOL5ew3C2UAT+rsNFtzw==" saltValue="jKxjgJJeB9Hky/QdpPqjew==" spinCount="100000" sheet="1" objects="1" scenarios="1"/>
  <mergeCells count="13">
    <mergeCell ref="A5:A37"/>
    <mergeCell ref="D2:G2"/>
    <mergeCell ref="D3:G3"/>
    <mergeCell ref="H3:K3"/>
    <mergeCell ref="H2:K2"/>
    <mergeCell ref="A1:C4"/>
    <mergeCell ref="D1:W1"/>
    <mergeCell ref="L2:O2"/>
    <mergeCell ref="L3:O3"/>
    <mergeCell ref="P3:S3"/>
    <mergeCell ref="P2:S2"/>
    <mergeCell ref="T2:W2"/>
    <mergeCell ref="T3:W3"/>
  </mergeCells>
  <phoneticPr fontId="33" type="noConversion"/>
  <pageMargins left="0.7" right="0.7" top="0.78740157499999996" bottom="0.78740157499999996" header="0.3" footer="0.3"/>
  <pageSetup paperSize="9" orientation="portrait"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F560D-4F94-4C86-B1EB-3BB3D7496558}">
  <dimension ref="A1:K34"/>
  <sheetViews>
    <sheetView topLeftCell="A32" zoomScaleNormal="100" workbookViewId="0">
      <selection activeCell="I1" sqref="I1:K1"/>
    </sheetView>
  </sheetViews>
  <sheetFormatPr defaultRowHeight="15" x14ac:dyDescent="0.25"/>
  <cols>
    <col min="1" max="1" width="31.5703125" customWidth="1"/>
    <col min="2" max="2" width="43.42578125" customWidth="1"/>
    <col min="3" max="3" width="35.5703125" customWidth="1"/>
    <col min="4" max="4" width="101.42578125" customWidth="1"/>
    <col min="5" max="5" width="9.140625" customWidth="1"/>
    <col min="6" max="6" width="0.28515625" customWidth="1"/>
    <col min="7" max="7" width="9.140625" hidden="1" customWidth="1"/>
    <col min="8" max="8" width="0.28515625" customWidth="1"/>
    <col min="9" max="9" width="17.5703125" customWidth="1"/>
    <col min="10" max="10" width="21.42578125" customWidth="1"/>
    <col min="11" max="11" width="17.28515625" customWidth="1"/>
  </cols>
  <sheetData>
    <row r="1" spans="1:11" ht="15.75" thickBot="1" x14ac:dyDescent="0.3">
      <c r="A1" s="200" t="s">
        <v>252</v>
      </c>
      <c r="B1" s="200" t="s">
        <v>253</v>
      </c>
      <c r="C1" s="200" t="s">
        <v>254</v>
      </c>
      <c r="D1" s="200" t="s">
        <v>255</v>
      </c>
      <c r="I1" s="323" t="s">
        <v>394</v>
      </c>
      <c r="J1" s="324"/>
      <c r="K1" s="325"/>
    </row>
    <row r="2" spans="1:11" ht="25.5" x14ac:dyDescent="0.25">
      <c r="A2" s="326" t="s">
        <v>258</v>
      </c>
      <c r="B2" s="317" t="s">
        <v>259</v>
      </c>
      <c r="C2" s="72" t="s">
        <v>260</v>
      </c>
      <c r="D2" s="59" t="s">
        <v>395</v>
      </c>
      <c r="I2" t="s">
        <v>326</v>
      </c>
      <c r="J2" t="s">
        <v>318</v>
      </c>
      <c r="K2" s="87" t="s">
        <v>260</v>
      </c>
    </row>
    <row r="3" spans="1:11" ht="25.5" x14ac:dyDescent="0.25">
      <c r="A3" s="327"/>
      <c r="B3" s="309"/>
      <c r="C3" s="73" t="s">
        <v>266</v>
      </c>
      <c r="D3" s="60" t="s">
        <v>396</v>
      </c>
      <c r="I3" t="s">
        <v>298</v>
      </c>
      <c r="J3" t="s">
        <v>360</v>
      </c>
      <c r="K3" s="87" t="s">
        <v>322</v>
      </c>
    </row>
    <row r="4" spans="1:11" ht="25.5" x14ac:dyDescent="0.25">
      <c r="A4" s="327"/>
      <c r="B4" s="309"/>
      <c r="C4" s="73" t="s">
        <v>370</v>
      </c>
      <c r="D4" s="60" t="s">
        <v>397</v>
      </c>
      <c r="I4" t="s">
        <v>331</v>
      </c>
      <c r="J4" t="s">
        <v>344</v>
      </c>
      <c r="K4" s="87" t="s">
        <v>319</v>
      </c>
    </row>
    <row r="5" spans="1:11" x14ac:dyDescent="0.25">
      <c r="A5" s="327"/>
      <c r="B5" s="309"/>
      <c r="C5" s="73" t="s">
        <v>269</v>
      </c>
      <c r="D5" s="60" t="s">
        <v>398</v>
      </c>
      <c r="I5" t="s">
        <v>304</v>
      </c>
      <c r="J5" t="s">
        <v>298</v>
      </c>
      <c r="K5" s="87" t="s">
        <v>345</v>
      </c>
    </row>
    <row r="6" spans="1:11" ht="26.25" thickBot="1" x14ac:dyDescent="0.3">
      <c r="A6" s="328"/>
      <c r="B6" s="74" t="s">
        <v>364</v>
      </c>
      <c r="C6" s="74" t="s">
        <v>364</v>
      </c>
      <c r="D6" s="63" t="s">
        <v>399</v>
      </c>
      <c r="I6" t="s">
        <v>354</v>
      </c>
      <c r="J6" t="s">
        <v>299</v>
      </c>
      <c r="K6" s="87" t="s">
        <v>283</v>
      </c>
    </row>
    <row r="7" spans="1:11" ht="25.5" x14ac:dyDescent="0.25">
      <c r="A7" s="329" t="s">
        <v>331</v>
      </c>
      <c r="B7" s="331" t="s">
        <v>332</v>
      </c>
      <c r="C7" s="75" t="s">
        <v>338</v>
      </c>
      <c r="D7" s="61" t="s">
        <v>400</v>
      </c>
      <c r="I7" t="s">
        <v>272</v>
      </c>
      <c r="J7" t="s">
        <v>364</v>
      </c>
      <c r="K7" s="87" t="s">
        <v>290</v>
      </c>
    </row>
    <row r="8" spans="1:11" x14ac:dyDescent="0.25">
      <c r="A8" s="319"/>
      <c r="B8" s="332"/>
      <c r="C8" s="76" t="s">
        <v>341</v>
      </c>
      <c r="D8" s="62" t="s">
        <v>401</v>
      </c>
      <c r="I8" t="s">
        <v>258</v>
      </c>
      <c r="J8" t="s">
        <v>355</v>
      </c>
      <c r="K8" s="87" t="s">
        <v>361</v>
      </c>
    </row>
    <row r="9" spans="1:11" ht="39" thickBot="1" x14ac:dyDescent="0.3">
      <c r="A9" s="330"/>
      <c r="B9" s="333"/>
      <c r="C9" s="77" t="s">
        <v>333</v>
      </c>
      <c r="D9" s="64" t="s">
        <v>402</v>
      </c>
      <c r="J9" t="s">
        <v>259</v>
      </c>
      <c r="K9" s="87" t="s">
        <v>328</v>
      </c>
    </row>
    <row r="10" spans="1:11" ht="25.5" x14ac:dyDescent="0.25">
      <c r="A10" s="311" t="s">
        <v>272</v>
      </c>
      <c r="B10" s="314" t="s">
        <v>273</v>
      </c>
      <c r="C10" s="72" t="s">
        <v>274</v>
      </c>
      <c r="D10" s="59" t="s">
        <v>403</v>
      </c>
      <c r="J10" t="s">
        <v>332</v>
      </c>
      <c r="K10" s="87" t="s">
        <v>370</v>
      </c>
    </row>
    <row r="11" spans="1:11" ht="25.5" x14ac:dyDescent="0.25">
      <c r="A11" s="312"/>
      <c r="B11" s="315"/>
      <c r="C11" s="73" t="s">
        <v>278</v>
      </c>
      <c r="D11" s="60" t="s">
        <v>403</v>
      </c>
      <c r="J11" t="s">
        <v>327</v>
      </c>
      <c r="K11" s="87" t="s">
        <v>266</v>
      </c>
    </row>
    <row r="12" spans="1:11" ht="25.5" x14ac:dyDescent="0.25">
      <c r="A12" s="312"/>
      <c r="B12" s="315"/>
      <c r="C12" s="73" t="s">
        <v>281</v>
      </c>
      <c r="D12" s="60" t="s">
        <v>403</v>
      </c>
      <c r="J12" t="s">
        <v>273</v>
      </c>
      <c r="K12" s="87" t="s">
        <v>286</v>
      </c>
    </row>
    <row r="13" spans="1:11" ht="25.5" x14ac:dyDescent="0.25">
      <c r="A13" s="312"/>
      <c r="B13" s="315"/>
      <c r="C13" s="73" t="s">
        <v>293</v>
      </c>
      <c r="D13" s="60" t="s">
        <v>404</v>
      </c>
      <c r="J13" t="s">
        <v>305</v>
      </c>
      <c r="K13" s="87" t="s">
        <v>293</v>
      </c>
    </row>
    <row r="14" spans="1:11" x14ac:dyDescent="0.25">
      <c r="A14" s="312"/>
      <c r="B14" s="315"/>
      <c r="C14" s="73" t="s">
        <v>286</v>
      </c>
      <c r="D14" s="60" t="s">
        <v>405</v>
      </c>
      <c r="J14" t="s">
        <v>382</v>
      </c>
      <c r="K14" s="87" t="s">
        <v>300</v>
      </c>
    </row>
    <row r="15" spans="1:11" x14ac:dyDescent="0.25">
      <c r="A15" s="312"/>
      <c r="B15" s="315"/>
      <c r="C15" s="73" t="s">
        <v>296</v>
      </c>
      <c r="D15" s="60" t="s">
        <v>406</v>
      </c>
      <c r="K15" s="87" t="s">
        <v>374</v>
      </c>
    </row>
    <row r="16" spans="1:11" x14ac:dyDescent="0.25">
      <c r="A16" s="312"/>
      <c r="B16" s="315"/>
      <c r="C16" s="73" t="s">
        <v>288</v>
      </c>
      <c r="D16" s="60" t="s">
        <v>407</v>
      </c>
      <c r="K16" s="87" t="s">
        <v>378</v>
      </c>
    </row>
    <row r="17" spans="1:11" ht="25.5" x14ac:dyDescent="0.25">
      <c r="A17" s="312"/>
      <c r="B17" s="315"/>
      <c r="C17" s="73" t="s">
        <v>408</v>
      </c>
      <c r="D17" s="60" t="s">
        <v>409</v>
      </c>
      <c r="K17" s="87" t="s">
        <v>341</v>
      </c>
    </row>
    <row r="18" spans="1:11" x14ac:dyDescent="0.25">
      <c r="A18" s="312"/>
      <c r="B18" s="315"/>
      <c r="C18" s="73" t="s">
        <v>349</v>
      </c>
      <c r="D18" s="60" t="s">
        <v>410</v>
      </c>
      <c r="K18" s="87" t="s">
        <v>338</v>
      </c>
    </row>
    <row r="19" spans="1:11" x14ac:dyDescent="0.25">
      <c r="A19" s="312"/>
      <c r="B19" s="316"/>
      <c r="C19" s="73" t="s">
        <v>290</v>
      </c>
      <c r="D19" s="60" t="s">
        <v>411</v>
      </c>
      <c r="K19" s="87" t="s">
        <v>364</v>
      </c>
    </row>
    <row r="20" spans="1:11" ht="25.5" x14ac:dyDescent="0.25">
      <c r="A20" s="312"/>
      <c r="B20" s="309" t="s">
        <v>344</v>
      </c>
      <c r="C20" s="73" t="s">
        <v>283</v>
      </c>
      <c r="D20" s="60" t="s">
        <v>412</v>
      </c>
      <c r="K20" s="87" t="s">
        <v>349</v>
      </c>
    </row>
    <row r="21" spans="1:11" ht="25.5" x14ac:dyDescent="0.25">
      <c r="A21" s="312"/>
      <c r="B21" s="309"/>
      <c r="C21" s="73" t="s">
        <v>345</v>
      </c>
      <c r="D21" s="60" t="s">
        <v>413</v>
      </c>
      <c r="K21" s="87" t="s">
        <v>274</v>
      </c>
    </row>
    <row r="22" spans="1:11" ht="26.25" thickBot="1" x14ac:dyDescent="0.3">
      <c r="A22" s="313"/>
      <c r="B22" s="310"/>
      <c r="C22" s="78" t="s">
        <v>367</v>
      </c>
      <c r="D22" s="70" t="s">
        <v>414</v>
      </c>
      <c r="K22" s="87" t="s">
        <v>278</v>
      </c>
    </row>
    <row r="23" spans="1:11" ht="25.5" x14ac:dyDescent="0.25">
      <c r="A23" s="318" t="s">
        <v>354</v>
      </c>
      <c r="B23" s="79" t="s">
        <v>360</v>
      </c>
      <c r="C23" s="79" t="s">
        <v>361</v>
      </c>
      <c r="D23" s="69" t="s">
        <v>415</v>
      </c>
      <c r="K23" s="87" t="s">
        <v>281</v>
      </c>
    </row>
    <row r="24" spans="1:11" ht="25.5" x14ac:dyDescent="0.25">
      <c r="A24" s="319"/>
      <c r="B24" s="76" t="s">
        <v>355</v>
      </c>
      <c r="C24" s="76" t="s">
        <v>356</v>
      </c>
      <c r="D24" s="62" t="s">
        <v>416</v>
      </c>
      <c r="K24" s="87" t="s">
        <v>383</v>
      </c>
    </row>
    <row r="25" spans="1:11" ht="15.75" thickBot="1" x14ac:dyDescent="0.3">
      <c r="A25" s="320"/>
      <c r="B25" s="80" t="s">
        <v>382</v>
      </c>
      <c r="C25" s="80" t="s">
        <v>383</v>
      </c>
      <c r="D25" s="71" t="s">
        <v>417</v>
      </c>
      <c r="K25" s="87" t="s">
        <v>356</v>
      </c>
    </row>
    <row r="26" spans="1:11" x14ac:dyDescent="0.25">
      <c r="A26" s="312" t="s">
        <v>304</v>
      </c>
      <c r="B26" s="315" t="s">
        <v>305</v>
      </c>
      <c r="C26" s="81" t="s">
        <v>306</v>
      </c>
      <c r="D26" s="68" t="s">
        <v>418</v>
      </c>
      <c r="K26" s="87" t="s">
        <v>333</v>
      </c>
    </row>
    <row r="27" spans="1:11" x14ac:dyDescent="0.25">
      <c r="A27" s="312"/>
      <c r="B27" s="315"/>
      <c r="C27" s="73" t="s">
        <v>309</v>
      </c>
      <c r="D27" s="60" t="s">
        <v>419</v>
      </c>
      <c r="K27" s="87" t="s">
        <v>306</v>
      </c>
    </row>
    <row r="28" spans="1:11" x14ac:dyDescent="0.25">
      <c r="A28" s="312"/>
      <c r="B28" s="316"/>
      <c r="C28" s="73" t="s">
        <v>313</v>
      </c>
      <c r="D28" s="60" t="s">
        <v>420</v>
      </c>
      <c r="K28" s="87" t="s">
        <v>313</v>
      </c>
    </row>
    <row r="29" spans="1:11" ht="25.5" x14ac:dyDescent="0.25">
      <c r="A29" s="312"/>
      <c r="B29" s="321" t="s">
        <v>318</v>
      </c>
      <c r="C29" s="73" t="s">
        <v>319</v>
      </c>
      <c r="D29" s="60" t="s">
        <v>421</v>
      </c>
      <c r="K29" s="87" t="s">
        <v>309</v>
      </c>
    </row>
    <row r="30" spans="1:11" ht="26.25" thickBot="1" x14ac:dyDescent="0.3">
      <c r="A30" s="313"/>
      <c r="B30" s="322"/>
      <c r="C30" s="82" t="s">
        <v>322</v>
      </c>
      <c r="D30" s="66" t="s">
        <v>422</v>
      </c>
      <c r="K30" s="87" t="s">
        <v>408</v>
      </c>
    </row>
    <row r="31" spans="1:11" ht="26.25" thickBot="1" x14ac:dyDescent="0.3">
      <c r="A31" s="83" t="s">
        <v>326</v>
      </c>
      <c r="B31" s="84" t="s">
        <v>327</v>
      </c>
      <c r="C31" s="84" t="s">
        <v>328</v>
      </c>
      <c r="D31" s="85" t="s">
        <v>423</v>
      </c>
      <c r="K31" s="87" t="s">
        <v>269</v>
      </c>
    </row>
    <row r="32" spans="1:11" ht="25.5" x14ac:dyDescent="0.25">
      <c r="A32" s="311" t="s">
        <v>298</v>
      </c>
      <c r="B32" s="317" t="s">
        <v>299</v>
      </c>
      <c r="C32" s="72" t="s">
        <v>300</v>
      </c>
      <c r="D32" s="59" t="s">
        <v>424</v>
      </c>
      <c r="K32" s="87" t="s">
        <v>288</v>
      </c>
    </row>
    <row r="33" spans="1:11" ht="25.5" x14ac:dyDescent="0.25">
      <c r="A33" s="312"/>
      <c r="B33" s="309"/>
      <c r="C33" s="73" t="s">
        <v>374</v>
      </c>
      <c r="D33" s="60" t="s">
        <v>424</v>
      </c>
      <c r="K33" s="87" t="s">
        <v>296</v>
      </c>
    </row>
    <row r="34" spans="1:11" ht="15.75" thickBot="1" x14ac:dyDescent="0.3">
      <c r="A34" s="313"/>
      <c r="B34" s="86" t="s">
        <v>298</v>
      </c>
      <c r="C34" s="78" t="s">
        <v>378</v>
      </c>
      <c r="D34" s="60" t="s">
        <v>425</v>
      </c>
      <c r="K34" s="87" t="s">
        <v>367</v>
      </c>
    </row>
  </sheetData>
  <sheetProtection algorithmName="SHA-512" hashValue="pvU6BCLk0TbPrHA8L5kuw2xX1SAP0XVxgbjhpwjrX0+OJx/Q346UYTLnBw0FT6q1LhFHrRvUUj5ykxyVrPMo8w==" saltValue="n8crxdEd5hVs6uUGMUcOSA==" spinCount="100000" sheet="1" objects="1" scenarios="1"/>
  <sortState xmlns:xlrd2="http://schemas.microsoft.com/office/spreadsheetml/2017/richdata2" ref="K3:K33">
    <sortCondition ref="K2"/>
  </sortState>
  <mergeCells count="14">
    <mergeCell ref="I1:K1"/>
    <mergeCell ref="A2:A6"/>
    <mergeCell ref="B2:B5"/>
    <mergeCell ref="A7:A9"/>
    <mergeCell ref="B7:B9"/>
    <mergeCell ref="B20:B22"/>
    <mergeCell ref="A32:A34"/>
    <mergeCell ref="B10:B19"/>
    <mergeCell ref="A10:A22"/>
    <mergeCell ref="B32:B33"/>
    <mergeCell ref="A23:A25"/>
    <mergeCell ref="A26:A30"/>
    <mergeCell ref="B29:B30"/>
    <mergeCell ref="B26:B28"/>
  </mergeCells>
  <pageMargins left="0.7" right="0.7" top="0.78740157499999996" bottom="0.78740157499999996" header="0.3" footer="0.3"/>
  <pageSetup paperSize="9" orientation="portrait"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94C82-D851-47AB-9178-90FDA473DDD5}">
  <dimension ref="A1:AA37"/>
  <sheetViews>
    <sheetView topLeftCell="A15" zoomScale="80" zoomScaleNormal="80" workbookViewId="0">
      <selection activeCell="G16" sqref="G16"/>
    </sheetView>
  </sheetViews>
  <sheetFormatPr defaultRowHeight="15" x14ac:dyDescent="0.25"/>
  <cols>
    <col min="3" max="3" width="16.42578125" customWidth="1"/>
    <col min="4" max="4" width="13" customWidth="1"/>
    <col min="5" max="7" width="11.42578125" customWidth="1"/>
    <col min="8" max="8" width="13.42578125" customWidth="1"/>
    <col min="9" max="11" width="11.42578125" customWidth="1"/>
    <col min="12" max="12" width="13" customWidth="1"/>
    <col min="13" max="15" width="11.42578125" customWidth="1"/>
    <col min="16" max="16" width="12.85546875" customWidth="1"/>
    <col min="17" max="19" width="11.42578125" customWidth="1"/>
    <col min="20" max="20" width="13.5703125" customWidth="1"/>
    <col min="21" max="23" width="11.42578125" customWidth="1"/>
    <col min="24" max="24" width="13.7109375" customWidth="1"/>
    <col min="25" max="27" width="11.42578125" customWidth="1"/>
  </cols>
  <sheetData>
    <row r="1" spans="1:27" x14ac:dyDescent="0.25">
      <c r="A1" s="300" t="s">
        <v>426</v>
      </c>
      <c r="B1" s="301"/>
      <c r="C1" s="302"/>
      <c r="D1" s="300" t="s">
        <v>427</v>
      </c>
      <c r="E1" s="301"/>
      <c r="F1" s="301"/>
      <c r="G1" s="302"/>
      <c r="H1" s="297" t="s">
        <v>388</v>
      </c>
      <c r="I1" s="298"/>
      <c r="J1" s="298"/>
      <c r="K1" s="298"/>
      <c r="L1" s="298"/>
      <c r="M1" s="298"/>
      <c r="N1" s="298"/>
      <c r="O1" s="298"/>
      <c r="P1" s="298"/>
      <c r="Q1" s="298"/>
      <c r="R1" s="298"/>
      <c r="S1" s="298"/>
      <c r="T1" s="298"/>
      <c r="U1" s="298"/>
      <c r="V1" s="298"/>
      <c r="W1" s="298"/>
      <c r="X1" s="298"/>
      <c r="Y1" s="298"/>
      <c r="Z1" s="298"/>
      <c r="AA1" s="299"/>
    </row>
    <row r="2" spans="1:27" x14ac:dyDescent="0.25">
      <c r="A2" s="303"/>
      <c r="B2" s="304"/>
      <c r="C2" s="305"/>
      <c r="D2" s="303"/>
      <c r="E2" s="304"/>
      <c r="F2" s="304"/>
      <c r="G2" s="305"/>
      <c r="H2" s="297" t="s">
        <v>198</v>
      </c>
      <c r="I2" s="298"/>
      <c r="J2" s="298"/>
      <c r="K2" s="299"/>
      <c r="L2" s="297" t="s">
        <v>206</v>
      </c>
      <c r="M2" s="298"/>
      <c r="N2" s="298"/>
      <c r="O2" s="299"/>
      <c r="P2" s="297" t="s">
        <v>212</v>
      </c>
      <c r="Q2" s="298"/>
      <c r="R2" s="298"/>
      <c r="S2" s="299"/>
      <c r="T2" s="297" t="s">
        <v>216</v>
      </c>
      <c r="U2" s="298"/>
      <c r="V2" s="298"/>
      <c r="W2" s="299"/>
      <c r="X2" s="297" t="s">
        <v>219</v>
      </c>
      <c r="Y2" s="298"/>
      <c r="Z2" s="298"/>
      <c r="AA2" s="299"/>
    </row>
    <row r="3" spans="1:27" ht="29.1" customHeight="1" x14ac:dyDescent="0.25">
      <c r="A3" s="303"/>
      <c r="B3" s="304"/>
      <c r="C3" s="305"/>
      <c r="D3" s="306"/>
      <c r="E3" s="307"/>
      <c r="F3" s="307"/>
      <c r="G3" s="308"/>
      <c r="H3" s="297" t="str">
        <f>'Katalog primárních aktiv'!B2</f>
        <v>Služba certifikace senzorů</v>
      </c>
      <c r="I3" s="298"/>
      <c r="J3" s="298"/>
      <c r="K3" s="299"/>
      <c r="L3" s="297" t="str">
        <f>Tabulka4[[#This Row],[Typové primární aktivum]]</f>
        <v>Seznam certifikovaných senzorů</v>
      </c>
      <c r="M3" s="298"/>
      <c r="N3" s="298"/>
      <c r="O3" s="299"/>
      <c r="P3" s="297" t="str">
        <f>'Katalog primárních aktiv'!B4</f>
        <v>Rozhodnutí</v>
      </c>
      <c r="Q3" s="298"/>
      <c r="R3" s="298"/>
      <c r="S3" s="299"/>
      <c r="T3" s="297" t="str">
        <f>'Katalog primárních aktiv'!B5</f>
        <v>Žádosti, technická dokumentace</v>
      </c>
      <c r="U3" s="298"/>
      <c r="V3" s="298"/>
      <c r="W3" s="299"/>
      <c r="X3" s="297" t="str">
        <f>'Katalog primárních aktiv'!B6</f>
        <v>Informace o průběhu certifikace</v>
      </c>
      <c r="Y3" s="298"/>
      <c r="Z3" s="298"/>
      <c r="AA3" s="299"/>
    </row>
    <row r="4" spans="1:27" x14ac:dyDescent="0.25">
      <c r="A4" s="306"/>
      <c r="B4" s="307"/>
      <c r="C4" s="308"/>
      <c r="D4" s="178" t="s">
        <v>11</v>
      </c>
      <c r="E4" s="178" t="s">
        <v>12</v>
      </c>
      <c r="F4" s="178" t="s">
        <v>13</v>
      </c>
      <c r="G4" s="199" t="s">
        <v>14</v>
      </c>
      <c r="H4" s="178" t="s">
        <v>11</v>
      </c>
      <c r="I4" s="178" t="s">
        <v>12</v>
      </c>
      <c r="J4" s="178" t="s">
        <v>13</v>
      </c>
      <c r="K4" s="199" t="s">
        <v>14</v>
      </c>
      <c r="L4" s="178" t="s">
        <v>11</v>
      </c>
      <c r="M4" s="178" t="s">
        <v>12</v>
      </c>
      <c r="N4" s="178" t="s">
        <v>13</v>
      </c>
      <c r="O4" s="199" t="s">
        <v>14</v>
      </c>
      <c r="P4" s="178" t="s">
        <v>11</v>
      </c>
      <c r="Q4" s="178" t="s">
        <v>12</v>
      </c>
      <c r="R4" s="178" t="s">
        <v>13</v>
      </c>
      <c r="S4" s="199" t="s">
        <v>14</v>
      </c>
      <c r="T4" s="178" t="s">
        <v>11</v>
      </c>
      <c r="U4" s="178" t="s">
        <v>12</v>
      </c>
      <c r="V4" s="178" t="s">
        <v>13</v>
      </c>
      <c r="W4" s="199" t="s">
        <v>14</v>
      </c>
      <c r="X4" s="178" t="s">
        <v>11</v>
      </c>
      <c r="Y4" s="178" t="s">
        <v>12</v>
      </c>
      <c r="Z4" s="178" t="s">
        <v>13</v>
      </c>
      <c r="AA4" s="199" t="s">
        <v>14</v>
      </c>
    </row>
    <row r="5" spans="1:27" ht="30" x14ac:dyDescent="0.25">
      <c r="A5" s="296" t="s">
        <v>393</v>
      </c>
      <c r="B5" s="38" t="s">
        <v>257</v>
      </c>
      <c r="C5" s="38" t="str">
        <f>'Katalog podpůrných aktiv'!D2</f>
        <v>Aplikační server (HW)</v>
      </c>
      <c r="D5" s="38">
        <f>MAX(H5,L5,P5,T5,X5)</f>
        <v>12</v>
      </c>
      <c r="E5" s="38">
        <f>MAX(I5,M5,Q5,U5,Y5)</f>
        <v>8</v>
      </c>
      <c r="F5" s="38">
        <f>MAX(J5,N5,R5,V5,Z5)</f>
        <v>6</v>
      </c>
      <c r="G5" s="38">
        <f>MAX(K5,O5,S5,W5,AA5)</f>
        <v>12</v>
      </c>
      <c r="H5" s="38">
        <f>'S1'!$E$5*Vazby!D5</f>
        <v>12</v>
      </c>
      <c r="I5" s="38">
        <f>'S1'!$E$6*Vazby!E5</f>
        <v>8</v>
      </c>
      <c r="J5" s="38">
        <f>'S1'!$E$7*Vazby!F5</f>
        <v>6</v>
      </c>
      <c r="K5" s="38">
        <f>'S1'!$E$8*Vazby!G5</f>
        <v>12</v>
      </c>
      <c r="L5" s="38">
        <f>'P1'!$E$5*Vazby!H5</f>
        <v>0</v>
      </c>
      <c r="M5" s="38">
        <f>'P1'!$E$6*Vazby!I5</f>
        <v>0</v>
      </c>
      <c r="N5" s="38">
        <f>'P1'!$E$7*Vazby!J5</f>
        <v>0</v>
      </c>
      <c r="O5" s="38">
        <f>'P1'!$E$8*Vazby!K5</f>
        <v>0</v>
      </c>
      <c r="P5" s="38">
        <f>'P2'!$E$5*Vazby!L5</f>
        <v>0</v>
      </c>
      <c r="Q5" s="38">
        <f>'P2'!$E$6*Vazby!M5</f>
        <v>0</v>
      </c>
      <c r="R5" s="38">
        <f>'P2'!$E$7*Vazby!N5</f>
        <v>0</v>
      </c>
      <c r="S5" s="38">
        <f>'P2'!$E$8*Vazby!O5</f>
        <v>0</v>
      </c>
      <c r="T5" s="38">
        <f>'P3'!$E$5*Vazby!P5</f>
        <v>0</v>
      </c>
      <c r="U5" s="38">
        <f>'P3'!$E$6*Vazby!Q5</f>
        <v>0</v>
      </c>
      <c r="V5" s="38">
        <f>'P3'!$E$7*Vazby!R5</f>
        <v>0</v>
      </c>
      <c r="W5" s="38">
        <f>'P3'!$E$8*Vazby!S5</f>
        <v>0</v>
      </c>
      <c r="X5" s="38">
        <f>'P4'!$E$5*Vazby!T5</f>
        <v>0</v>
      </c>
      <c r="Y5" s="38">
        <f>'P4'!$E$6*Vazby!U5</f>
        <v>0</v>
      </c>
      <c r="Z5" s="38">
        <f>'P4'!$E$7*Vazby!V5</f>
        <v>0</v>
      </c>
      <c r="AA5" s="38">
        <f>'P4'!$E$8*Vazby!W5</f>
        <v>0</v>
      </c>
    </row>
    <row r="6" spans="1:27" ht="30" x14ac:dyDescent="0.25">
      <c r="A6" s="296"/>
      <c r="B6" s="38" t="s">
        <v>265</v>
      </c>
      <c r="C6" s="38" t="str">
        <f>'Katalog podpůrných aktiv'!D3</f>
        <v>Databázový server (HW)</v>
      </c>
      <c r="D6" s="38">
        <f t="shared" ref="D6:D18" si="0">MAX(H6,L6,P6,T6,X6)</f>
        <v>12</v>
      </c>
      <c r="E6" s="38">
        <f t="shared" ref="E6:E18" si="1">MAX(I6,M6,Q6,U6,Y6)</f>
        <v>8</v>
      </c>
      <c r="F6" s="38">
        <f t="shared" ref="F6:F18" si="2">MAX(J6,N6,R6,V6,Z6)</f>
        <v>6</v>
      </c>
      <c r="G6" s="38">
        <f t="shared" ref="G6:G18" si="3">MAX(K6,O6,S6,W6,AA6)</f>
        <v>12</v>
      </c>
      <c r="H6" s="38">
        <f>'S1'!$E$5*Vazby!D6</f>
        <v>12</v>
      </c>
      <c r="I6" s="38">
        <f>'S1'!$E$6*Vazby!E6</f>
        <v>8</v>
      </c>
      <c r="J6" s="38">
        <f>'S1'!$E$7*Vazby!F6</f>
        <v>6</v>
      </c>
      <c r="K6" s="38">
        <f>'S1'!$E$8*Vazby!G6</f>
        <v>12</v>
      </c>
      <c r="L6" s="38">
        <f>'P1'!$E$5*Vazby!H6</f>
        <v>0</v>
      </c>
      <c r="M6" s="38">
        <f>'P1'!$E$6*Vazby!I6</f>
        <v>0</v>
      </c>
      <c r="N6" s="38">
        <f>'P1'!$E$7*Vazby!J6</f>
        <v>0</v>
      </c>
      <c r="O6" s="38">
        <f>'P1'!$E$8*Vazby!K6</f>
        <v>0</v>
      </c>
      <c r="P6" s="38">
        <f>'P2'!$E$5*Vazby!L6</f>
        <v>0</v>
      </c>
      <c r="Q6" s="38">
        <f>'P2'!$E$6*Vazby!M6</f>
        <v>0</v>
      </c>
      <c r="R6" s="38">
        <f>'P2'!$E$7*Vazby!N6</f>
        <v>0</v>
      </c>
      <c r="S6" s="38">
        <f>'P2'!$E$8*Vazby!O6</f>
        <v>0</v>
      </c>
      <c r="T6" s="38">
        <f>'P3'!$E$5*Vazby!P6</f>
        <v>0</v>
      </c>
      <c r="U6" s="38">
        <f>'P3'!$E$6*Vazby!Q6</f>
        <v>0</v>
      </c>
      <c r="V6" s="38">
        <f>'P3'!$E$7*Vazby!R6</f>
        <v>0</v>
      </c>
      <c r="W6" s="38">
        <f>'P3'!$E$8*Vazby!S6</f>
        <v>0</v>
      </c>
      <c r="X6" s="38">
        <f>'P4'!$E$5*Vazby!T6</f>
        <v>0</v>
      </c>
      <c r="Y6" s="38">
        <f>'P4'!$E$6*Vazby!U6</f>
        <v>0</v>
      </c>
      <c r="Z6" s="38">
        <f>'P4'!$E$7*Vazby!V6</f>
        <v>0</v>
      </c>
      <c r="AA6" s="38">
        <f>'P4'!$E$8*Vazby!W6</f>
        <v>0</v>
      </c>
    </row>
    <row r="7" spans="1:27" ht="30" x14ac:dyDescent="0.25">
      <c r="A7" s="296"/>
      <c r="B7" s="38" t="s">
        <v>268</v>
      </c>
      <c r="C7" s="38" t="str">
        <f>'Katalog podpůrných aktiv'!D4</f>
        <v>Webový server (HW)</v>
      </c>
      <c r="D7" s="38">
        <f t="shared" si="0"/>
        <v>8</v>
      </c>
      <c r="E7" s="38">
        <f t="shared" si="1"/>
        <v>2</v>
      </c>
      <c r="F7" s="38">
        <f t="shared" si="2"/>
        <v>2</v>
      </c>
      <c r="G7" s="38">
        <f t="shared" si="3"/>
        <v>12</v>
      </c>
      <c r="H7" s="38">
        <f>'S1'!$E$5*Vazby!D7</f>
        <v>0</v>
      </c>
      <c r="I7" s="38">
        <f>'S1'!$E$6*Vazby!E7</f>
        <v>0</v>
      </c>
      <c r="J7" s="38">
        <f>'S1'!$E$7*Vazby!F7</f>
        <v>0</v>
      </c>
      <c r="K7" s="38">
        <f>'S1'!$E$8*Vazby!G7</f>
        <v>0</v>
      </c>
      <c r="L7" s="38">
        <f>'P1'!$E$5*Vazby!H7</f>
        <v>8</v>
      </c>
      <c r="M7" s="38">
        <f>'P1'!$E$6*Vazby!I7</f>
        <v>2</v>
      </c>
      <c r="N7" s="38">
        <f>'P1'!$E$7*Vazby!J7</f>
        <v>2</v>
      </c>
      <c r="O7" s="38">
        <f>'P1'!$E$8*Vazby!K7</f>
        <v>12</v>
      </c>
      <c r="P7" s="38">
        <f>'P2'!$E$5*Vazby!L7</f>
        <v>0</v>
      </c>
      <c r="Q7" s="38">
        <f>'P2'!$E$6*Vazby!M7</f>
        <v>0</v>
      </c>
      <c r="R7" s="38">
        <f>'P2'!$E$7*Vazby!N7</f>
        <v>0</v>
      </c>
      <c r="S7" s="38">
        <f>'P2'!$E$8*Vazby!O7</f>
        <v>0</v>
      </c>
      <c r="T7" s="38">
        <f>'P3'!$E$5*Vazby!P7</f>
        <v>0</v>
      </c>
      <c r="U7" s="38">
        <f>'P3'!$E$6*Vazby!Q7</f>
        <v>0</v>
      </c>
      <c r="V7" s="38">
        <f>'P3'!$E$7*Vazby!R7</f>
        <v>0</v>
      </c>
      <c r="W7" s="38">
        <f>'P3'!$E$8*Vazby!S7</f>
        <v>0</v>
      </c>
      <c r="X7" s="38">
        <f>'P4'!$E$5*Vazby!T7</f>
        <v>0</v>
      </c>
      <c r="Y7" s="38">
        <f>'P4'!$E$6*Vazby!U7</f>
        <v>0</v>
      </c>
      <c r="Z7" s="38">
        <f>'P4'!$E$7*Vazby!V7</f>
        <v>0</v>
      </c>
      <c r="AA7" s="38">
        <f>'P4'!$E$8*Vazby!W7</f>
        <v>0</v>
      </c>
    </row>
    <row r="8" spans="1:27" ht="30" x14ac:dyDescent="0.25">
      <c r="A8" s="296"/>
      <c r="B8" s="38" t="s">
        <v>271</v>
      </c>
      <c r="C8" s="38" t="str">
        <f>'Katalog podpůrných aktiv'!D5</f>
        <v>Operační systém - aplikační server</v>
      </c>
      <c r="D8" s="38">
        <f t="shared" si="0"/>
        <v>12</v>
      </c>
      <c r="E8" s="38">
        <f t="shared" si="1"/>
        <v>8</v>
      </c>
      <c r="F8" s="38">
        <f t="shared" si="2"/>
        <v>6</v>
      </c>
      <c r="G8" s="38">
        <f t="shared" si="3"/>
        <v>12</v>
      </c>
      <c r="H8" s="38">
        <f>'S1'!$E$5*Vazby!D8</f>
        <v>12</v>
      </c>
      <c r="I8" s="38">
        <f>'S1'!$E$6*Vazby!E8</f>
        <v>8</v>
      </c>
      <c r="J8" s="38">
        <f>'S1'!$E$7*Vazby!F8</f>
        <v>6</v>
      </c>
      <c r="K8" s="38">
        <f>'S1'!$E$8*Vazby!G8</f>
        <v>12</v>
      </c>
      <c r="L8" s="38">
        <f>'P1'!$E$5*Vazby!H8</f>
        <v>0</v>
      </c>
      <c r="M8" s="38">
        <f>'P1'!$E$6*Vazby!I8</f>
        <v>0</v>
      </c>
      <c r="N8" s="38">
        <f>'P1'!$E$7*Vazby!J8</f>
        <v>0</v>
      </c>
      <c r="O8" s="38">
        <f>'P1'!$E$8*Vazby!K8</f>
        <v>0</v>
      </c>
      <c r="P8" s="38">
        <f>'P2'!$E$5*Vazby!L8</f>
        <v>0</v>
      </c>
      <c r="Q8" s="38">
        <f>'P2'!$E$6*Vazby!M8</f>
        <v>0</v>
      </c>
      <c r="R8" s="38">
        <f>'P2'!$E$7*Vazby!N8</f>
        <v>0</v>
      </c>
      <c r="S8" s="38">
        <f>'P2'!$E$8*Vazby!O8</f>
        <v>0</v>
      </c>
      <c r="T8" s="38">
        <f>'P3'!$E$5*Vazby!P8</f>
        <v>0</v>
      </c>
      <c r="U8" s="38">
        <f>'P3'!$E$6*Vazby!Q8</f>
        <v>0</v>
      </c>
      <c r="V8" s="38">
        <f>'P3'!$E$7*Vazby!R8</f>
        <v>0</v>
      </c>
      <c r="W8" s="38">
        <f>'P3'!$E$8*Vazby!S8</f>
        <v>0</v>
      </c>
      <c r="X8" s="38">
        <f>'P4'!$E$5*Vazby!T8</f>
        <v>0</v>
      </c>
      <c r="Y8" s="38">
        <f>'P4'!$E$6*Vazby!U8</f>
        <v>0</v>
      </c>
      <c r="Z8" s="38">
        <f>'P4'!$E$7*Vazby!V8</f>
        <v>0</v>
      </c>
      <c r="AA8" s="38">
        <f>'P4'!$E$8*Vazby!W8</f>
        <v>0</v>
      </c>
    </row>
    <row r="9" spans="1:27" ht="45" x14ac:dyDescent="0.25">
      <c r="A9" s="296"/>
      <c r="B9" s="38" t="s">
        <v>277</v>
      </c>
      <c r="C9" s="38" t="str">
        <f>'Katalog podpůrných aktiv'!D6</f>
        <v>Operační systém - databázový server</v>
      </c>
      <c r="D9" s="38">
        <f t="shared" si="0"/>
        <v>12</v>
      </c>
      <c r="E9" s="38">
        <f t="shared" si="1"/>
        <v>8</v>
      </c>
      <c r="F9" s="38">
        <f t="shared" si="2"/>
        <v>6</v>
      </c>
      <c r="G9" s="38">
        <f t="shared" si="3"/>
        <v>12</v>
      </c>
      <c r="H9" s="38">
        <f>'S1'!$E$5*Vazby!D9</f>
        <v>12</v>
      </c>
      <c r="I9" s="38">
        <f>'S1'!$E$6*Vazby!E9</f>
        <v>8</v>
      </c>
      <c r="J9" s="38">
        <f>'S1'!$E$7*Vazby!F9</f>
        <v>6</v>
      </c>
      <c r="K9" s="38">
        <f>'S1'!$E$8*Vazby!G9</f>
        <v>12</v>
      </c>
      <c r="L9" s="38">
        <f>'P1'!$E$5*Vazby!H9</f>
        <v>0</v>
      </c>
      <c r="M9" s="38">
        <f>'P1'!$E$6*Vazby!I9</f>
        <v>0</v>
      </c>
      <c r="N9" s="38">
        <f>'P1'!$E$7*Vazby!J9</f>
        <v>0</v>
      </c>
      <c r="O9" s="38">
        <f>'P1'!$E$8*Vazby!K9</f>
        <v>0</v>
      </c>
      <c r="P9" s="38">
        <f>'P2'!$E$5*Vazby!L9</f>
        <v>0</v>
      </c>
      <c r="Q9" s="38">
        <f>'P2'!$E$6*Vazby!M9</f>
        <v>0</v>
      </c>
      <c r="R9" s="38">
        <f>'P2'!$E$7*Vazby!N9</f>
        <v>0</v>
      </c>
      <c r="S9" s="38">
        <f>'P2'!$E$8*Vazby!O9</f>
        <v>0</v>
      </c>
      <c r="T9" s="38">
        <f>'P3'!$E$5*Vazby!P9</f>
        <v>0</v>
      </c>
      <c r="U9" s="38">
        <f>'P3'!$E$6*Vazby!Q9</f>
        <v>0</v>
      </c>
      <c r="V9" s="38">
        <f>'P3'!$E$7*Vazby!R9</f>
        <v>0</v>
      </c>
      <c r="W9" s="38">
        <f>'P3'!$E$8*Vazby!S9</f>
        <v>0</v>
      </c>
      <c r="X9" s="38">
        <f>'P4'!$E$5*Vazby!T9</f>
        <v>0</v>
      </c>
      <c r="Y9" s="38">
        <f>'P4'!$E$6*Vazby!U9</f>
        <v>0</v>
      </c>
      <c r="Z9" s="38">
        <f>'P4'!$E$7*Vazby!V9</f>
        <v>0</v>
      </c>
      <c r="AA9" s="38">
        <f>'P4'!$E$8*Vazby!W9</f>
        <v>0</v>
      </c>
    </row>
    <row r="10" spans="1:27" ht="30" x14ac:dyDescent="0.25">
      <c r="A10" s="296"/>
      <c r="B10" s="38" t="s">
        <v>280</v>
      </c>
      <c r="C10" s="38" t="str">
        <f>'Katalog podpůrných aktiv'!D7</f>
        <v>Operační systém - webový server</v>
      </c>
      <c r="D10" s="38">
        <f t="shared" si="0"/>
        <v>8</v>
      </c>
      <c r="E10" s="38">
        <f t="shared" si="1"/>
        <v>2</v>
      </c>
      <c r="F10" s="38">
        <f t="shared" si="2"/>
        <v>2</v>
      </c>
      <c r="G10" s="38">
        <f t="shared" si="3"/>
        <v>12</v>
      </c>
      <c r="H10" s="38">
        <f>'S1'!$E$5*Vazby!D10</f>
        <v>0</v>
      </c>
      <c r="I10" s="38">
        <f>'S1'!$E$6*Vazby!E10</f>
        <v>0</v>
      </c>
      <c r="J10" s="38">
        <f>'S1'!$E$7*Vazby!F10</f>
        <v>0</v>
      </c>
      <c r="K10" s="38">
        <f>'S1'!$E$8*Vazby!G10</f>
        <v>0</v>
      </c>
      <c r="L10" s="38">
        <f>'P1'!$E$5*Vazby!H10</f>
        <v>8</v>
      </c>
      <c r="M10" s="38">
        <f>'P1'!$E$6*Vazby!I10</f>
        <v>2</v>
      </c>
      <c r="N10" s="38">
        <f>'P1'!$E$7*Vazby!J10</f>
        <v>2</v>
      </c>
      <c r="O10" s="38">
        <f>'P1'!$E$8*Vazby!K10</f>
        <v>12</v>
      </c>
      <c r="P10" s="38">
        <f>'P2'!$E$5*Vazby!L10</f>
        <v>0</v>
      </c>
      <c r="Q10" s="38">
        <f>'P2'!$E$6*Vazby!M10</f>
        <v>0</v>
      </c>
      <c r="R10" s="38">
        <f>'P2'!$E$7*Vazby!N10</f>
        <v>0</v>
      </c>
      <c r="S10" s="38">
        <f>'P2'!$E$8*Vazby!O10</f>
        <v>0</v>
      </c>
      <c r="T10" s="38">
        <f>'P3'!$E$5*Vazby!P10</f>
        <v>0</v>
      </c>
      <c r="U10" s="38">
        <f>'P3'!$E$6*Vazby!Q10</f>
        <v>0</v>
      </c>
      <c r="V10" s="38">
        <f>'P3'!$E$7*Vazby!R10</f>
        <v>0</v>
      </c>
      <c r="W10" s="38">
        <f>'P3'!$E$8*Vazby!S10</f>
        <v>0</v>
      </c>
      <c r="X10" s="38">
        <f>'P4'!$E$5*Vazby!T10</f>
        <v>0</v>
      </c>
      <c r="Y10" s="38">
        <f>'P4'!$E$6*Vazby!U10</f>
        <v>0</v>
      </c>
      <c r="Z10" s="38">
        <f>'P4'!$E$7*Vazby!V10</f>
        <v>0</v>
      </c>
      <c r="AA10" s="38">
        <f>'P4'!$E$8*Vazby!W10</f>
        <v>0</v>
      </c>
    </row>
    <row r="11" spans="1:27" ht="30" x14ac:dyDescent="0.25">
      <c r="A11" s="296"/>
      <c r="B11" s="38" t="s">
        <v>282</v>
      </c>
      <c r="C11" s="38" t="str">
        <f>'Katalog podpůrných aktiv'!D8</f>
        <v>Aplikační server (licence)</v>
      </c>
      <c r="D11" s="38">
        <f t="shared" si="0"/>
        <v>12</v>
      </c>
      <c r="E11" s="38">
        <f t="shared" si="1"/>
        <v>8</v>
      </c>
      <c r="F11" s="38">
        <f t="shared" si="2"/>
        <v>6</v>
      </c>
      <c r="G11" s="38">
        <f t="shared" si="3"/>
        <v>12</v>
      </c>
      <c r="H11" s="38">
        <f>'S1'!$E$5*Vazby!D11</f>
        <v>12</v>
      </c>
      <c r="I11" s="38">
        <f>'S1'!$E$6*Vazby!E11</f>
        <v>8</v>
      </c>
      <c r="J11" s="38">
        <f>'S1'!$E$7*Vazby!F11</f>
        <v>6</v>
      </c>
      <c r="K11" s="38">
        <f>'S1'!$E$8*Vazby!G11</f>
        <v>12</v>
      </c>
      <c r="L11" s="38">
        <f>'P1'!$E$5*Vazby!H11</f>
        <v>0</v>
      </c>
      <c r="M11" s="38">
        <f>'P1'!$E$6*Vazby!I11</f>
        <v>0</v>
      </c>
      <c r="N11" s="38">
        <f>'P1'!$E$7*Vazby!J11</f>
        <v>0</v>
      </c>
      <c r="O11" s="38">
        <f>'P1'!$E$8*Vazby!K11</f>
        <v>0</v>
      </c>
      <c r="P11" s="38">
        <f>'P2'!$E$5*Vazby!L11</f>
        <v>0</v>
      </c>
      <c r="Q11" s="38">
        <f>'P2'!$E$6*Vazby!M11</f>
        <v>0</v>
      </c>
      <c r="R11" s="38">
        <f>'P2'!$E$7*Vazby!N11</f>
        <v>0</v>
      </c>
      <c r="S11" s="38">
        <f>'P2'!$E$8*Vazby!O11</f>
        <v>0</v>
      </c>
      <c r="T11" s="38">
        <f>'P3'!$E$5*Vazby!P11</f>
        <v>0</v>
      </c>
      <c r="U11" s="38">
        <f>'P3'!$E$6*Vazby!Q11</f>
        <v>0</v>
      </c>
      <c r="V11" s="38">
        <f>'P3'!$E$7*Vazby!R11</f>
        <v>0</v>
      </c>
      <c r="W11" s="38">
        <f>'P3'!$E$8*Vazby!S11</f>
        <v>0</v>
      </c>
      <c r="X11" s="38">
        <f>'P4'!$E$5*Vazby!T11</f>
        <v>0</v>
      </c>
      <c r="Y11" s="38">
        <f>'P4'!$E$6*Vazby!U11</f>
        <v>0</v>
      </c>
      <c r="Z11" s="38">
        <f>'P4'!$E$7*Vazby!V11</f>
        <v>0</v>
      </c>
      <c r="AA11" s="38">
        <f>'P4'!$E$8*Vazby!W11</f>
        <v>0</v>
      </c>
    </row>
    <row r="12" spans="1:27" ht="30" x14ac:dyDescent="0.25">
      <c r="A12" s="296"/>
      <c r="B12" s="38" t="s">
        <v>285</v>
      </c>
      <c r="C12" s="38" t="str">
        <f>'Katalog podpůrných aktiv'!D9</f>
        <v>Databázový server (licence)</v>
      </c>
      <c r="D12" s="38">
        <f t="shared" si="0"/>
        <v>12</v>
      </c>
      <c r="E12" s="38">
        <f t="shared" si="1"/>
        <v>8</v>
      </c>
      <c r="F12" s="38">
        <f t="shared" si="2"/>
        <v>6</v>
      </c>
      <c r="G12" s="38">
        <f t="shared" si="3"/>
        <v>12</v>
      </c>
      <c r="H12" s="38">
        <f>'S1'!$E$5*Vazby!D12</f>
        <v>12</v>
      </c>
      <c r="I12" s="38">
        <f>'S1'!$E$6*Vazby!E12</f>
        <v>8</v>
      </c>
      <c r="J12" s="38">
        <f>'S1'!$E$7*Vazby!F12</f>
        <v>6</v>
      </c>
      <c r="K12" s="38">
        <f>'S1'!$E$8*Vazby!G12</f>
        <v>12</v>
      </c>
      <c r="L12" s="38">
        <f>'P1'!$E$5*Vazby!H12</f>
        <v>0</v>
      </c>
      <c r="M12" s="38">
        <f>'P1'!$E$6*Vazby!I12</f>
        <v>0</v>
      </c>
      <c r="N12" s="38">
        <f>'P1'!$E$7*Vazby!J12</f>
        <v>0</v>
      </c>
      <c r="O12" s="38">
        <f>'P1'!$E$8*Vazby!K12</f>
        <v>0</v>
      </c>
      <c r="P12" s="38">
        <f>'P2'!$E$5*Vazby!L12</f>
        <v>0</v>
      </c>
      <c r="Q12" s="38">
        <f>'P2'!$E$6*Vazby!M12</f>
        <v>0</v>
      </c>
      <c r="R12" s="38">
        <f>'P2'!$E$7*Vazby!N12</f>
        <v>0</v>
      </c>
      <c r="S12" s="38">
        <f>'P2'!$E$8*Vazby!O12</f>
        <v>0</v>
      </c>
      <c r="T12" s="38">
        <f>'P3'!$E$5*Vazby!P12</f>
        <v>0</v>
      </c>
      <c r="U12" s="38">
        <f>'P3'!$E$6*Vazby!Q12</f>
        <v>0</v>
      </c>
      <c r="V12" s="38">
        <f>'P3'!$E$7*Vazby!R12</f>
        <v>0</v>
      </c>
      <c r="W12" s="38">
        <f>'P3'!$E$8*Vazby!S12</f>
        <v>0</v>
      </c>
      <c r="X12" s="38">
        <f>'P4'!$E$5*Vazby!T12</f>
        <v>0</v>
      </c>
      <c r="Y12" s="38">
        <f>'P4'!$E$6*Vazby!U12</f>
        <v>0</v>
      </c>
      <c r="Z12" s="38">
        <f>'P4'!$E$7*Vazby!V12</f>
        <v>0</v>
      </c>
      <c r="AA12" s="38">
        <f>'P4'!$E$8*Vazby!W12</f>
        <v>0</v>
      </c>
    </row>
    <row r="13" spans="1:27" ht="30" x14ac:dyDescent="0.25">
      <c r="A13" s="296"/>
      <c r="B13" s="38" t="s">
        <v>287</v>
      </c>
      <c r="C13" s="38" t="str">
        <f>'Katalog podpůrných aktiv'!D10</f>
        <v>Webový server (licence)</v>
      </c>
      <c r="D13" s="38">
        <f t="shared" si="0"/>
        <v>8</v>
      </c>
      <c r="E13" s="38">
        <f t="shared" si="1"/>
        <v>2</v>
      </c>
      <c r="F13" s="38">
        <f t="shared" si="2"/>
        <v>2</v>
      </c>
      <c r="G13" s="38">
        <f t="shared" si="3"/>
        <v>12</v>
      </c>
      <c r="H13" s="38">
        <f>'S1'!$E$5*Vazby!D13</f>
        <v>0</v>
      </c>
      <c r="I13" s="38">
        <f>'S1'!$E$6*Vazby!E13</f>
        <v>0</v>
      </c>
      <c r="J13" s="38">
        <f>'S1'!$E$7*Vazby!F13</f>
        <v>0</v>
      </c>
      <c r="K13" s="38">
        <f>'S1'!$E$8*Vazby!G13</f>
        <v>0</v>
      </c>
      <c r="L13" s="38">
        <f>'P1'!$E$5*Vazby!H13</f>
        <v>8</v>
      </c>
      <c r="M13" s="38">
        <f>'P1'!$E$6*Vazby!I13</f>
        <v>2</v>
      </c>
      <c r="N13" s="38">
        <f>'P1'!$E$7*Vazby!J13</f>
        <v>2</v>
      </c>
      <c r="O13" s="38">
        <f>'P1'!$E$8*Vazby!K13</f>
        <v>12</v>
      </c>
      <c r="P13" s="38">
        <f>'P2'!$E$5*Vazby!L13</f>
        <v>0</v>
      </c>
      <c r="Q13" s="38">
        <f>'P2'!$E$6*Vazby!M13</f>
        <v>0</v>
      </c>
      <c r="R13" s="38">
        <f>'P2'!$E$7*Vazby!N13</f>
        <v>0</v>
      </c>
      <c r="S13" s="38">
        <f>'P2'!$E$8*Vazby!O13</f>
        <v>0</v>
      </c>
      <c r="T13" s="38">
        <f>'P3'!$E$5*Vazby!P13</f>
        <v>0</v>
      </c>
      <c r="U13" s="38">
        <f>'P3'!$E$6*Vazby!Q13</f>
        <v>0</v>
      </c>
      <c r="V13" s="38">
        <f>'P3'!$E$7*Vazby!R13</f>
        <v>0</v>
      </c>
      <c r="W13" s="38">
        <f>'P3'!$E$8*Vazby!S13</f>
        <v>0</v>
      </c>
      <c r="X13" s="38">
        <f>'P4'!$E$5*Vazby!T13</f>
        <v>0</v>
      </c>
      <c r="Y13" s="38">
        <f>'P4'!$E$6*Vazby!U13</f>
        <v>0</v>
      </c>
      <c r="Z13" s="38">
        <f>'P4'!$E$7*Vazby!V13</f>
        <v>0</v>
      </c>
      <c r="AA13" s="38">
        <f>'P4'!$E$8*Vazby!W13</f>
        <v>0</v>
      </c>
    </row>
    <row r="14" spans="1:27" ht="30" x14ac:dyDescent="0.25">
      <c r="A14" s="296"/>
      <c r="B14" s="38" t="s">
        <v>289</v>
      </c>
      <c r="C14" s="38" t="str">
        <f>'Katalog podpůrných aktiv'!D11</f>
        <v>Aplikační server (SW)</v>
      </c>
      <c r="D14" s="38">
        <f t="shared" si="0"/>
        <v>12</v>
      </c>
      <c r="E14" s="38">
        <f t="shared" si="1"/>
        <v>8</v>
      </c>
      <c r="F14" s="38">
        <f t="shared" si="2"/>
        <v>6</v>
      </c>
      <c r="G14" s="38">
        <f t="shared" si="3"/>
        <v>12</v>
      </c>
      <c r="H14" s="38">
        <f>'S1'!$E$5*Vazby!D14</f>
        <v>12</v>
      </c>
      <c r="I14" s="38">
        <f>'S1'!$E$6*Vazby!E14</f>
        <v>8</v>
      </c>
      <c r="J14" s="38">
        <f>'S1'!$E$7*Vazby!F14</f>
        <v>6</v>
      </c>
      <c r="K14" s="38">
        <f>'S1'!$E$8*Vazby!G14</f>
        <v>12</v>
      </c>
      <c r="L14" s="38">
        <f>'P1'!$E$5*Vazby!H14</f>
        <v>0</v>
      </c>
      <c r="M14" s="38">
        <f>'P1'!$E$6*Vazby!I14</f>
        <v>0</v>
      </c>
      <c r="N14" s="38">
        <f>'P1'!$E$7*Vazby!J14</f>
        <v>0</v>
      </c>
      <c r="O14" s="38">
        <f>'P1'!$E$8*Vazby!K14</f>
        <v>0</v>
      </c>
      <c r="P14" s="38">
        <f>'P2'!$E$5*Vazby!L14</f>
        <v>0</v>
      </c>
      <c r="Q14" s="38">
        <f>'P2'!$E$6*Vazby!M14</f>
        <v>0</v>
      </c>
      <c r="R14" s="38">
        <f>'P2'!$E$7*Vazby!N14</f>
        <v>0</v>
      </c>
      <c r="S14" s="38">
        <f>'P2'!$E$8*Vazby!O14</f>
        <v>0</v>
      </c>
      <c r="T14" s="38">
        <f>'P3'!$E$5*Vazby!P14</f>
        <v>0</v>
      </c>
      <c r="U14" s="38">
        <f>'P3'!$E$6*Vazby!Q14</f>
        <v>0</v>
      </c>
      <c r="V14" s="38">
        <f>'P3'!$E$7*Vazby!R14</f>
        <v>0</v>
      </c>
      <c r="W14" s="38">
        <f>'P3'!$E$8*Vazby!S14</f>
        <v>0</v>
      </c>
      <c r="X14" s="38">
        <f>'P4'!$E$5*Vazby!T14</f>
        <v>0</v>
      </c>
      <c r="Y14" s="38">
        <f>'P4'!$E$6*Vazby!U14</f>
        <v>0</v>
      </c>
      <c r="Z14" s="38">
        <f>'P4'!$E$7*Vazby!V14</f>
        <v>0</v>
      </c>
      <c r="AA14" s="38">
        <f>'P4'!$E$8*Vazby!W14</f>
        <v>0</v>
      </c>
    </row>
    <row r="15" spans="1:27" ht="30" x14ac:dyDescent="0.25">
      <c r="A15" s="296"/>
      <c r="B15" s="38" t="s">
        <v>292</v>
      </c>
      <c r="C15" s="38" t="str">
        <f>'Katalog podpůrných aktiv'!D12</f>
        <v>Databázový server (SW)</v>
      </c>
      <c r="D15" s="38">
        <f t="shared" si="0"/>
        <v>12</v>
      </c>
      <c r="E15" s="38">
        <f t="shared" si="1"/>
        <v>8</v>
      </c>
      <c r="F15" s="38">
        <f t="shared" si="2"/>
        <v>6</v>
      </c>
      <c r="G15" s="38">
        <f t="shared" si="3"/>
        <v>12</v>
      </c>
      <c r="H15" s="38">
        <f>'S1'!$E$5*Vazby!D15</f>
        <v>12</v>
      </c>
      <c r="I15" s="38">
        <f>'S1'!$E$6*Vazby!E15</f>
        <v>8</v>
      </c>
      <c r="J15" s="38">
        <f>'S1'!$E$7*Vazby!F15</f>
        <v>6</v>
      </c>
      <c r="K15" s="38">
        <f>'S1'!$E$8*Vazby!G15</f>
        <v>12</v>
      </c>
      <c r="L15" s="38">
        <f>'P1'!$E$5*Vazby!H15</f>
        <v>0</v>
      </c>
      <c r="M15" s="38">
        <f>'P1'!$E$6*Vazby!I15</f>
        <v>0</v>
      </c>
      <c r="N15" s="38">
        <f>'P1'!$E$7*Vazby!J15</f>
        <v>0</v>
      </c>
      <c r="O15" s="38">
        <f>'P1'!$E$8*Vazby!K15</f>
        <v>0</v>
      </c>
      <c r="P15" s="38">
        <f>'P2'!$E$5*Vazby!L15</f>
        <v>0</v>
      </c>
      <c r="Q15" s="38">
        <f>'P2'!$E$6*Vazby!M15</f>
        <v>0</v>
      </c>
      <c r="R15" s="38">
        <f>'P2'!$E$7*Vazby!N15</f>
        <v>0</v>
      </c>
      <c r="S15" s="38">
        <f>'P2'!$E$8*Vazby!O15</f>
        <v>0</v>
      </c>
      <c r="T15" s="38">
        <f>'P3'!$E$5*Vazby!P15</f>
        <v>0</v>
      </c>
      <c r="U15" s="38">
        <f>'P3'!$E$6*Vazby!Q15</f>
        <v>0</v>
      </c>
      <c r="V15" s="38">
        <f>'P3'!$E$7*Vazby!R15</f>
        <v>0</v>
      </c>
      <c r="W15" s="38">
        <f>'P3'!$E$8*Vazby!S15</f>
        <v>0</v>
      </c>
      <c r="X15" s="38">
        <f>'P4'!$E$5*Vazby!T15</f>
        <v>0</v>
      </c>
      <c r="Y15" s="38">
        <f>'P4'!$E$6*Vazby!U15</f>
        <v>0</v>
      </c>
      <c r="Z15" s="38">
        <f>'P4'!$E$7*Vazby!V15</f>
        <v>0</v>
      </c>
      <c r="AA15" s="38">
        <f>'P4'!$E$8*Vazby!W15</f>
        <v>0</v>
      </c>
    </row>
    <row r="16" spans="1:27" ht="30" x14ac:dyDescent="0.25">
      <c r="A16" s="296"/>
      <c r="B16" s="38" t="s">
        <v>295</v>
      </c>
      <c r="C16" s="38" t="str">
        <f>'Katalog podpůrných aktiv'!D13</f>
        <v>Webový server (SW)</v>
      </c>
      <c r="D16" s="38">
        <f t="shared" si="0"/>
        <v>8</v>
      </c>
      <c r="E16" s="38">
        <f t="shared" si="1"/>
        <v>2</v>
      </c>
      <c r="F16" s="38">
        <f t="shared" si="2"/>
        <v>2</v>
      </c>
      <c r="G16" s="38">
        <f t="shared" si="3"/>
        <v>12</v>
      </c>
      <c r="H16" s="38">
        <f>'S1'!$E$5*Vazby!D16</f>
        <v>0</v>
      </c>
      <c r="I16" s="38">
        <f>'S1'!$E$6*Vazby!E16</f>
        <v>0</v>
      </c>
      <c r="J16" s="38">
        <f>'S1'!$E$7*Vazby!F16</f>
        <v>0</v>
      </c>
      <c r="K16" s="38">
        <f>'S1'!$E$8*Vazby!G16</f>
        <v>0</v>
      </c>
      <c r="L16" s="38">
        <f>'P1'!$E$5*Vazby!H16</f>
        <v>8</v>
      </c>
      <c r="M16" s="38">
        <f>'P1'!$E$6*Vazby!I16</f>
        <v>2</v>
      </c>
      <c r="N16" s="38">
        <f>'P1'!$E$7*Vazby!J16</f>
        <v>2</v>
      </c>
      <c r="O16" s="38">
        <f>'P1'!$E$8*Vazby!K16</f>
        <v>12</v>
      </c>
      <c r="P16" s="38">
        <f>'P2'!$E$5*Vazby!L16</f>
        <v>0</v>
      </c>
      <c r="Q16" s="38">
        <f>'P2'!$E$6*Vazby!M16</f>
        <v>0</v>
      </c>
      <c r="R16" s="38">
        <f>'P2'!$E$7*Vazby!N16</f>
        <v>0</v>
      </c>
      <c r="S16" s="38">
        <f>'P2'!$E$8*Vazby!O16</f>
        <v>0</v>
      </c>
      <c r="T16" s="38">
        <f>'P3'!$E$5*Vazby!P16</f>
        <v>0</v>
      </c>
      <c r="U16" s="38">
        <f>'P3'!$E$6*Vazby!Q16</f>
        <v>0</v>
      </c>
      <c r="V16" s="38">
        <f>'P3'!$E$7*Vazby!R16</f>
        <v>0</v>
      </c>
      <c r="W16" s="38">
        <f>'P3'!$E$8*Vazby!S16</f>
        <v>0</v>
      </c>
      <c r="X16" s="38">
        <f>'P4'!$E$5*Vazby!T16</f>
        <v>0</v>
      </c>
      <c r="Y16" s="38">
        <f>'P4'!$E$6*Vazby!U16</f>
        <v>0</v>
      </c>
      <c r="Z16" s="38">
        <f>'P4'!$E$7*Vazby!V16</f>
        <v>0</v>
      </c>
      <c r="AA16" s="38">
        <f>'P4'!$E$8*Vazby!W16</f>
        <v>0</v>
      </c>
    </row>
    <row r="17" spans="1:27" x14ac:dyDescent="0.25">
      <c r="A17" s="296"/>
      <c r="B17" s="38" t="s">
        <v>297</v>
      </c>
      <c r="C17" s="38" t="str">
        <f>'Katalog podpůrných aktiv'!D14</f>
        <v>Dodavatel A</v>
      </c>
      <c r="D17" s="38">
        <f t="shared" si="0"/>
        <v>12</v>
      </c>
      <c r="E17" s="38">
        <f t="shared" si="1"/>
        <v>12</v>
      </c>
      <c r="F17" s="38">
        <f t="shared" si="2"/>
        <v>9</v>
      </c>
      <c r="G17" s="38">
        <f t="shared" si="3"/>
        <v>12</v>
      </c>
      <c r="H17" s="38">
        <f>'S1'!$E$5*Vazby!D17</f>
        <v>12</v>
      </c>
      <c r="I17" s="38">
        <f>'S1'!$E$6*Vazby!E17</f>
        <v>12</v>
      </c>
      <c r="J17" s="38">
        <f>'S1'!$E$7*Vazby!F17</f>
        <v>9</v>
      </c>
      <c r="K17" s="38">
        <f>'S1'!$E$8*Vazby!G17</f>
        <v>12</v>
      </c>
      <c r="L17" s="38">
        <f>'P1'!$E$5*Vazby!H17</f>
        <v>0</v>
      </c>
      <c r="M17" s="38">
        <f>'P1'!$E$6*Vazby!I17</f>
        <v>0</v>
      </c>
      <c r="N17" s="38">
        <f>'P1'!$E$7*Vazby!J17</f>
        <v>0</v>
      </c>
      <c r="O17" s="38">
        <f>'P1'!$E$8*Vazby!K17</f>
        <v>0</v>
      </c>
      <c r="P17" s="38">
        <f>'P2'!$E$5*Vazby!L17</f>
        <v>0</v>
      </c>
      <c r="Q17" s="38">
        <f>'P2'!$E$6*Vazby!M17</f>
        <v>0</v>
      </c>
      <c r="R17" s="38">
        <f>'P2'!$E$7*Vazby!N17</f>
        <v>0</v>
      </c>
      <c r="S17" s="38">
        <f>'P2'!$E$8*Vazby!O17</f>
        <v>0</v>
      </c>
      <c r="T17" s="38">
        <f>'P3'!$E$5*Vazby!P17</f>
        <v>0</v>
      </c>
      <c r="U17" s="38">
        <f>'P3'!$E$6*Vazby!Q17</f>
        <v>0</v>
      </c>
      <c r="V17" s="38">
        <f>'P3'!$E$7*Vazby!R17</f>
        <v>0</v>
      </c>
      <c r="W17" s="38">
        <f>'P3'!$E$8*Vazby!S17</f>
        <v>0</v>
      </c>
      <c r="X17" s="38">
        <f>'P4'!$E$5*Vazby!T17</f>
        <v>0</v>
      </c>
      <c r="Y17" s="38">
        <f>'P4'!$E$6*Vazby!U17</f>
        <v>0</v>
      </c>
      <c r="Z17" s="38">
        <f>'P4'!$E$7*Vazby!V17</f>
        <v>0</v>
      </c>
      <c r="AA17" s="38">
        <f>'P4'!$E$8*Vazby!W17</f>
        <v>0</v>
      </c>
    </row>
    <row r="18" spans="1:27" x14ac:dyDescent="0.25">
      <c r="A18" s="296"/>
      <c r="B18" s="38" t="s">
        <v>303</v>
      </c>
      <c r="C18" s="38" t="str">
        <f>'Katalog podpůrných aktiv'!D15</f>
        <v>Uživatel - interní</v>
      </c>
      <c r="D18" s="38">
        <f t="shared" si="0"/>
        <v>3</v>
      </c>
      <c r="E18" s="38">
        <f t="shared" si="1"/>
        <v>4</v>
      </c>
      <c r="F18" s="38">
        <f t="shared" si="2"/>
        <v>9</v>
      </c>
      <c r="G18" s="38">
        <f t="shared" si="3"/>
        <v>9</v>
      </c>
      <c r="H18" s="38">
        <f>'S1'!$E$5*Vazby!D18</f>
        <v>3</v>
      </c>
      <c r="I18" s="38">
        <f>'S1'!$E$6*Vazby!E18</f>
        <v>4</v>
      </c>
      <c r="J18" s="38">
        <f>'S1'!$E$7*Vazby!F18</f>
        <v>9</v>
      </c>
      <c r="K18" s="38">
        <f>'S1'!$E$8*Vazby!G18</f>
        <v>9</v>
      </c>
      <c r="L18" s="38">
        <f>'P1'!$E$5*Vazby!H18</f>
        <v>0</v>
      </c>
      <c r="M18" s="38">
        <f>'P1'!$E$6*Vazby!I18</f>
        <v>0</v>
      </c>
      <c r="N18" s="38">
        <f>'P1'!$E$7*Vazby!J18</f>
        <v>0</v>
      </c>
      <c r="O18" s="38">
        <f>'P1'!$E$8*Vazby!K18</f>
        <v>0</v>
      </c>
      <c r="P18" s="38">
        <f>'P2'!$E$5*Vazby!L18</f>
        <v>0</v>
      </c>
      <c r="Q18" s="38">
        <f>'P2'!$E$6*Vazby!M18</f>
        <v>0</v>
      </c>
      <c r="R18" s="38">
        <f>'P2'!$E$7*Vazby!N18</f>
        <v>0</v>
      </c>
      <c r="S18" s="38">
        <f>'P2'!$E$8*Vazby!O18</f>
        <v>0</v>
      </c>
      <c r="T18" s="38">
        <f>'P3'!$E$5*Vazby!P18</f>
        <v>0</v>
      </c>
      <c r="U18" s="38">
        <f>'P3'!$E$6*Vazby!Q18</f>
        <v>0</v>
      </c>
      <c r="V18" s="38">
        <f>'P3'!$E$7*Vazby!R18</f>
        <v>0</v>
      </c>
      <c r="W18" s="38">
        <f>'P3'!$E$8*Vazby!S18</f>
        <v>0</v>
      </c>
      <c r="X18" s="38">
        <f>'P4'!$E$5*Vazby!T18</f>
        <v>0</v>
      </c>
      <c r="Y18" s="38">
        <f>'P4'!$E$6*Vazby!U18</f>
        <v>0</v>
      </c>
      <c r="Z18" s="38">
        <f>'P4'!$E$7*Vazby!V18</f>
        <v>0</v>
      </c>
      <c r="AA18" s="38">
        <f>'P4'!$E$8*Vazby!W18</f>
        <v>0</v>
      </c>
    </row>
    <row r="19" spans="1:27" x14ac:dyDescent="0.25">
      <c r="A19" s="296"/>
      <c r="B19" s="38" t="s">
        <v>308</v>
      </c>
      <c r="C19" s="38" t="str">
        <f>'Katalog podpůrných aktiv'!D16</f>
        <v>Uživatel - žadatel</v>
      </c>
      <c r="D19" s="38">
        <f t="shared" ref="D19:D37" si="4">MAX(H19,L19,P19,T19,X19)</f>
        <v>3</v>
      </c>
      <c r="E19" s="38">
        <f t="shared" ref="E19:E37" si="5">MAX(I19,M19,Q19,U19,Y19)</f>
        <v>3</v>
      </c>
      <c r="F19" s="38">
        <f t="shared" ref="F19:F37" si="6">MAX(J19,N19,R19,V19,Z19)</f>
        <v>9</v>
      </c>
      <c r="G19" s="38">
        <f t="shared" ref="G19:G37" si="7">MAX(K19,O19,S19,W19,AA19)</f>
        <v>9</v>
      </c>
      <c r="H19" s="38">
        <f>'S1'!$E$5*Vazby!D19</f>
        <v>0</v>
      </c>
      <c r="I19" s="38">
        <f>'S1'!$E$6*Vazby!E19</f>
        <v>0</v>
      </c>
      <c r="J19" s="38">
        <f>'S1'!$E$7*Vazby!F19</f>
        <v>0</v>
      </c>
      <c r="K19" s="38">
        <f>'S1'!$E$8*Vazby!G19</f>
        <v>0</v>
      </c>
      <c r="L19" s="38">
        <f>'P1'!$E$5*Vazby!H19</f>
        <v>0</v>
      </c>
      <c r="M19" s="38">
        <f>'P1'!$E$6*Vazby!I19</f>
        <v>0</v>
      </c>
      <c r="N19" s="38">
        <f>'P1'!$E$7*Vazby!J19</f>
        <v>0</v>
      </c>
      <c r="O19" s="38">
        <f>'P1'!$E$8*Vazby!K19</f>
        <v>0</v>
      </c>
      <c r="P19" s="38">
        <f>'P2'!$E$5*Vazby!L19</f>
        <v>0</v>
      </c>
      <c r="Q19" s="38">
        <f>'P2'!$E$6*Vazby!M19</f>
        <v>0</v>
      </c>
      <c r="R19" s="38">
        <f>'P2'!$E$7*Vazby!N19</f>
        <v>0</v>
      </c>
      <c r="S19" s="38">
        <f>'P2'!$E$8*Vazby!O19</f>
        <v>0</v>
      </c>
      <c r="T19" s="38">
        <f>'P3'!$E$5*Vazby!P19</f>
        <v>3</v>
      </c>
      <c r="U19" s="38">
        <f>'P3'!$E$6*Vazby!Q19</f>
        <v>3</v>
      </c>
      <c r="V19" s="38">
        <f>'P3'!$E$7*Vazby!R19</f>
        <v>9</v>
      </c>
      <c r="W19" s="38">
        <f>'P3'!$E$8*Vazby!S19</f>
        <v>9</v>
      </c>
      <c r="X19" s="38">
        <f>'P4'!$E$5*Vazby!T19</f>
        <v>0</v>
      </c>
      <c r="Y19" s="38">
        <f>'P4'!$E$6*Vazby!U19</f>
        <v>0</v>
      </c>
      <c r="Z19" s="38">
        <f>'P4'!$E$7*Vazby!V19</f>
        <v>0</v>
      </c>
      <c r="AA19" s="38">
        <f>'P4'!$E$8*Vazby!W19</f>
        <v>0</v>
      </c>
    </row>
    <row r="20" spans="1:27" ht="30" x14ac:dyDescent="0.25">
      <c r="A20" s="296"/>
      <c r="B20" s="38" t="s">
        <v>312</v>
      </c>
      <c r="C20" s="38" t="str">
        <f>'Katalog podpůrných aktiv'!D17</f>
        <v>Uživatel - veřejnost</v>
      </c>
      <c r="D20" s="38">
        <f t="shared" si="4"/>
        <v>2</v>
      </c>
      <c r="E20" s="38">
        <f t="shared" si="5"/>
        <v>1</v>
      </c>
      <c r="F20" s="38">
        <f t="shared" si="6"/>
        <v>1</v>
      </c>
      <c r="G20" s="38">
        <f t="shared" si="7"/>
        <v>3</v>
      </c>
      <c r="H20" s="38">
        <f>'S1'!$E$5*Vazby!D20</f>
        <v>0</v>
      </c>
      <c r="I20" s="38">
        <f>'S1'!$E$6*Vazby!E20</f>
        <v>0</v>
      </c>
      <c r="J20" s="38">
        <f>'S1'!$E$7*Vazby!F20</f>
        <v>0</v>
      </c>
      <c r="K20" s="38">
        <f>'S1'!$E$8*Vazby!G20</f>
        <v>0</v>
      </c>
      <c r="L20" s="38">
        <f>'P1'!$E$5*Vazby!H20</f>
        <v>2</v>
      </c>
      <c r="M20" s="38">
        <f>'P1'!$E$6*Vazby!I20</f>
        <v>1</v>
      </c>
      <c r="N20" s="38">
        <f>'P1'!$E$7*Vazby!J20</f>
        <v>1</v>
      </c>
      <c r="O20" s="38">
        <f>'P1'!$E$8*Vazby!K20</f>
        <v>3</v>
      </c>
      <c r="P20" s="38">
        <f>'P2'!$E$5*Vazby!L20</f>
        <v>0</v>
      </c>
      <c r="Q20" s="38">
        <f>'P2'!$E$6*Vazby!M20</f>
        <v>0</v>
      </c>
      <c r="R20" s="38">
        <f>'P2'!$E$7*Vazby!N20</f>
        <v>0</v>
      </c>
      <c r="S20" s="38">
        <f>'P2'!$E$8*Vazby!O20</f>
        <v>0</v>
      </c>
      <c r="T20" s="38">
        <f>'P3'!$E$5*Vazby!P20</f>
        <v>0</v>
      </c>
      <c r="U20" s="38">
        <f>'P3'!$E$6*Vazby!Q20</f>
        <v>0</v>
      </c>
      <c r="V20" s="38">
        <f>'P3'!$E$7*Vazby!R20</f>
        <v>0</v>
      </c>
      <c r="W20" s="38">
        <f>'P3'!$E$8*Vazby!S20</f>
        <v>0</v>
      </c>
      <c r="X20" s="38">
        <f>'P4'!$E$5*Vazby!T20</f>
        <v>0</v>
      </c>
      <c r="Y20" s="38">
        <f>'P4'!$E$6*Vazby!U20</f>
        <v>0</v>
      </c>
      <c r="Z20" s="38">
        <f>'P4'!$E$7*Vazby!V20</f>
        <v>0</v>
      </c>
      <c r="AA20" s="38">
        <f>'P4'!$E$8*Vazby!W20</f>
        <v>0</v>
      </c>
    </row>
    <row r="21" spans="1:27" ht="30" x14ac:dyDescent="0.25">
      <c r="A21" s="296"/>
      <c r="B21" s="38" t="s">
        <v>317</v>
      </c>
      <c r="C21" s="38" t="str">
        <f>'Katalog podpůrných aktiv'!D18</f>
        <v>Administrátor - interní</v>
      </c>
      <c r="D21" s="38">
        <f t="shared" si="4"/>
        <v>12</v>
      </c>
      <c r="E21" s="38">
        <f t="shared" si="5"/>
        <v>16</v>
      </c>
      <c r="F21" s="38">
        <f t="shared" si="6"/>
        <v>9</v>
      </c>
      <c r="G21" s="38">
        <f t="shared" si="7"/>
        <v>12</v>
      </c>
      <c r="H21" s="38">
        <f>'S1'!$E$5*Vazby!D21</f>
        <v>12</v>
      </c>
      <c r="I21" s="38">
        <f>'S1'!$E$6*Vazby!E21</f>
        <v>16</v>
      </c>
      <c r="J21" s="38">
        <f>'S1'!$E$7*Vazby!F21</f>
        <v>9</v>
      </c>
      <c r="K21" s="38">
        <f>'S1'!$E$8*Vazby!G21</f>
        <v>12</v>
      </c>
      <c r="L21" s="38">
        <f>'P1'!$E$5*Vazby!H21</f>
        <v>0</v>
      </c>
      <c r="M21" s="38">
        <f>'P1'!$E$6*Vazby!I21</f>
        <v>0</v>
      </c>
      <c r="N21" s="38">
        <f>'P1'!$E$7*Vazby!J21</f>
        <v>0</v>
      </c>
      <c r="O21" s="38">
        <f>'P1'!$E$8*Vazby!K21</f>
        <v>0</v>
      </c>
      <c r="P21" s="38">
        <f>'P2'!$E$5*Vazby!L21</f>
        <v>0</v>
      </c>
      <c r="Q21" s="38">
        <f>'P2'!$E$6*Vazby!M21</f>
        <v>0</v>
      </c>
      <c r="R21" s="38">
        <f>'P2'!$E$7*Vazby!N21</f>
        <v>0</v>
      </c>
      <c r="S21" s="38">
        <f>'P2'!$E$8*Vazby!O21</f>
        <v>0</v>
      </c>
      <c r="T21" s="38">
        <f>'P3'!$E$5*Vazby!P21</f>
        <v>0</v>
      </c>
      <c r="U21" s="38">
        <f>'P3'!$E$6*Vazby!Q21</f>
        <v>0</v>
      </c>
      <c r="V21" s="38">
        <f>'P3'!$E$7*Vazby!R21</f>
        <v>0</v>
      </c>
      <c r="W21" s="38">
        <f>'P3'!$E$8*Vazby!S21</f>
        <v>0</v>
      </c>
      <c r="X21" s="38">
        <f>'P4'!$E$5*Vazby!T21</f>
        <v>0</v>
      </c>
      <c r="Y21" s="38">
        <f>'P4'!$E$6*Vazby!U21</f>
        <v>0</v>
      </c>
      <c r="Z21" s="38">
        <f>'P4'!$E$7*Vazby!V21</f>
        <v>0</v>
      </c>
      <c r="AA21" s="38">
        <f>'P4'!$E$8*Vazby!W21</f>
        <v>0</v>
      </c>
    </row>
    <row r="22" spans="1:27" ht="30" x14ac:dyDescent="0.25">
      <c r="A22" s="296"/>
      <c r="B22" s="38" t="s">
        <v>321</v>
      </c>
      <c r="C22" s="38" t="str">
        <f>'Katalog podpůrných aktiv'!D19</f>
        <v>Administrátor - externí</v>
      </c>
      <c r="D22" s="38">
        <f t="shared" si="4"/>
        <v>12</v>
      </c>
      <c r="E22" s="38">
        <f t="shared" si="5"/>
        <v>16</v>
      </c>
      <c r="F22" s="38">
        <f t="shared" si="6"/>
        <v>9</v>
      </c>
      <c r="G22" s="38">
        <f t="shared" si="7"/>
        <v>12</v>
      </c>
      <c r="H22" s="38">
        <f>'S1'!$E$5*Vazby!D22</f>
        <v>12</v>
      </c>
      <c r="I22" s="38">
        <f>'S1'!$E$6*Vazby!E22</f>
        <v>16</v>
      </c>
      <c r="J22" s="38">
        <f>'S1'!$E$7*Vazby!F22</f>
        <v>9</v>
      </c>
      <c r="K22" s="38">
        <f>'S1'!$E$8*Vazby!G22</f>
        <v>12</v>
      </c>
      <c r="L22" s="38">
        <f>'P1'!$E$5*Vazby!H22</f>
        <v>0</v>
      </c>
      <c r="M22" s="38">
        <f>'P1'!$E$6*Vazby!I22</f>
        <v>0</v>
      </c>
      <c r="N22" s="38">
        <f>'P1'!$E$7*Vazby!J22</f>
        <v>0</v>
      </c>
      <c r="O22" s="38">
        <f>'P1'!$E$8*Vazby!K22</f>
        <v>0</v>
      </c>
      <c r="P22" s="38">
        <f>'P2'!$E$5*Vazby!L22</f>
        <v>0</v>
      </c>
      <c r="Q22" s="38">
        <f>'P2'!$E$6*Vazby!M22</f>
        <v>0</v>
      </c>
      <c r="R22" s="38">
        <f>'P2'!$E$7*Vazby!N22</f>
        <v>0</v>
      </c>
      <c r="S22" s="38">
        <f>'P2'!$E$8*Vazby!O22</f>
        <v>0</v>
      </c>
      <c r="T22" s="38">
        <f>'P3'!$E$5*Vazby!P22</f>
        <v>0</v>
      </c>
      <c r="U22" s="38">
        <f>'P3'!$E$6*Vazby!Q22</f>
        <v>0</v>
      </c>
      <c r="V22" s="38">
        <f>'P3'!$E$7*Vazby!R22</f>
        <v>0</v>
      </c>
      <c r="W22" s="38">
        <f>'P3'!$E$8*Vazby!S22</f>
        <v>0</v>
      </c>
      <c r="X22" s="38">
        <f>'P4'!$E$5*Vazby!T22</f>
        <v>0</v>
      </c>
      <c r="Y22" s="38">
        <f>'P4'!$E$6*Vazby!U22</f>
        <v>0</v>
      </c>
      <c r="Z22" s="38">
        <f>'P4'!$E$7*Vazby!V22</f>
        <v>0</v>
      </c>
      <c r="AA22" s="38">
        <f>'P4'!$E$8*Vazby!W22</f>
        <v>0</v>
      </c>
    </row>
    <row r="23" spans="1:27" ht="45" x14ac:dyDescent="0.25">
      <c r="A23" s="296"/>
      <c r="B23" s="38" t="s">
        <v>325</v>
      </c>
      <c r="C23" s="38" t="str">
        <f>'Katalog podpůrných aktiv'!D21</f>
        <v>Autentizační a autorizační aplikace</v>
      </c>
      <c r="D23" s="38">
        <f t="shared" si="4"/>
        <v>6</v>
      </c>
      <c r="E23" s="38">
        <f t="shared" si="5"/>
        <v>12</v>
      </c>
      <c r="F23" s="38">
        <f t="shared" si="6"/>
        <v>12</v>
      </c>
      <c r="G23" s="38">
        <f t="shared" si="7"/>
        <v>12</v>
      </c>
      <c r="H23" s="38">
        <f>'S1'!$E$5*Vazby!D23</f>
        <v>6</v>
      </c>
      <c r="I23" s="38">
        <f>'S1'!$E$6*Vazby!E23</f>
        <v>12</v>
      </c>
      <c r="J23" s="38">
        <f>'S1'!$E$7*Vazby!F23</f>
        <v>12</v>
      </c>
      <c r="K23" s="38">
        <f>'S1'!$E$8*Vazby!G23</f>
        <v>12</v>
      </c>
      <c r="L23" s="38">
        <f>'P1'!$E$5*Vazby!H23</f>
        <v>0</v>
      </c>
      <c r="M23" s="38">
        <f>'P1'!$E$6*Vazby!I23</f>
        <v>0</v>
      </c>
      <c r="N23" s="38">
        <f>'P1'!$E$7*Vazby!J23</f>
        <v>0</v>
      </c>
      <c r="O23" s="38">
        <f>'P1'!$E$8*Vazby!K23</f>
        <v>0</v>
      </c>
      <c r="P23" s="38">
        <f>'P2'!$E$5*Vazby!L23</f>
        <v>0</v>
      </c>
      <c r="Q23" s="38">
        <f>'P2'!$E$6*Vazby!M23</f>
        <v>0</v>
      </c>
      <c r="R23" s="38">
        <f>'P2'!$E$7*Vazby!N23</f>
        <v>0</v>
      </c>
      <c r="S23" s="38">
        <f>'P2'!$E$8*Vazby!O23</f>
        <v>0</v>
      </c>
      <c r="T23" s="38">
        <f>'P3'!$E$5*Vazby!P23</f>
        <v>0</v>
      </c>
      <c r="U23" s="38">
        <f>'P3'!$E$6*Vazby!Q23</f>
        <v>0</v>
      </c>
      <c r="V23" s="38">
        <f>'P3'!$E$7*Vazby!R23</f>
        <v>0</v>
      </c>
      <c r="W23" s="38">
        <f>'P3'!$E$8*Vazby!S23</f>
        <v>0</v>
      </c>
      <c r="X23" s="38">
        <f>'P4'!$E$5*Vazby!T23</f>
        <v>0</v>
      </c>
      <c r="Y23" s="38">
        <f>'P4'!$E$6*Vazby!U23</f>
        <v>0</v>
      </c>
      <c r="Z23" s="38">
        <f>'P4'!$E$7*Vazby!V23</f>
        <v>0</v>
      </c>
      <c r="AA23" s="38">
        <f>'P4'!$E$8*Vazby!W23</f>
        <v>0</v>
      </c>
    </row>
    <row r="24" spans="1:27" x14ac:dyDescent="0.25">
      <c r="A24" s="296"/>
      <c r="B24" s="38" t="s">
        <v>330</v>
      </c>
      <c r="C24" s="38" t="str">
        <f>'Katalog podpůrných aktiv'!D22</f>
        <v>Switch (přepínač)</v>
      </c>
      <c r="D24" s="38">
        <f t="shared" si="4"/>
        <v>12</v>
      </c>
      <c r="E24" s="38">
        <f t="shared" si="5"/>
        <v>8</v>
      </c>
      <c r="F24" s="38">
        <f t="shared" si="6"/>
        <v>6</v>
      </c>
      <c r="G24" s="38">
        <f t="shared" si="7"/>
        <v>12</v>
      </c>
      <c r="H24" s="38">
        <f>'S1'!$E$5*Vazby!D24</f>
        <v>12</v>
      </c>
      <c r="I24" s="38">
        <f>'S1'!$E$6*Vazby!E24</f>
        <v>8</v>
      </c>
      <c r="J24" s="38">
        <f>'S1'!$E$7*Vazby!F24</f>
        <v>6</v>
      </c>
      <c r="K24" s="38">
        <f>'S1'!$E$8*Vazby!G24</f>
        <v>12</v>
      </c>
      <c r="L24" s="38">
        <f>'P1'!$E$5*Vazby!H24</f>
        <v>0</v>
      </c>
      <c r="M24" s="38">
        <f>'P1'!$E$6*Vazby!I24</f>
        <v>0</v>
      </c>
      <c r="N24" s="38">
        <f>'P1'!$E$7*Vazby!J24</f>
        <v>0</v>
      </c>
      <c r="O24" s="38">
        <f>'P1'!$E$8*Vazby!K24</f>
        <v>0</v>
      </c>
      <c r="P24" s="38">
        <f>'P2'!$E$5*Vazby!L24</f>
        <v>0</v>
      </c>
      <c r="Q24" s="38">
        <f>'P2'!$E$6*Vazby!M24</f>
        <v>0</v>
      </c>
      <c r="R24" s="38">
        <f>'P2'!$E$7*Vazby!N24</f>
        <v>0</v>
      </c>
      <c r="S24" s="38">
        <f>'P2'!$E$8*Vazby!O24</f>
        <v>0</v>
      </c>
      <c r="T24" s="38">
        <f>'P3'!$E$5*Vazby!P24</f>
        <v>0</v>
      </c>
      <c r="U24" s="38">
        <f>'P3'!$E$6*Vazby!Q24</f>
        <v>0</v>
      </c>
      <c r="V24" s="38">
        <f>'P3'!$E$7*Vazby!R24</f>
        <v>0</v>
      </c>
      <c r="W24" s="38">
        <f>'P3'!$E$8*Vazby!S24</f>
        <v>0</v>
      </c>
      <c r="X24" s="38">
        <f>'P4'!$E$5*Vazby!T24</f>
        <v>0</v>
      </c>
      <c r="Y24" s="38">
        <f>'P4'!$E$6*Vazby!U24</f>
        <v>0</v>
      </c>
      <c r="Z24" s="38">
        <f>'P4'!$E$7*Vazby!V24</f>
        <v>0</v>
      </c>
      <c r="AA24" s="38">
        <f>'P4'!$E$8*Vazby!W24</f>
        <v>0</v>
      </c>
    </row>
    <row r="25" spans="1:27" x14ac:dyDescent="0.25">
      <c r="A25" s="296"/>
      <c r="B25" s="38" t="s">
        <v>335</v>
      </c>
      <c r="C25" s="38" t="str">
        <f>'Katalog podpůrných aktiv'!D23</f>
        <v>Switch (přepínač)</v>
      </c>
      <c r="D25" s="38">
        <f t="shared" si="4"/>
        <v>12</v>
      </c>
      <c r="E25" s="38">
        <f t="shared" si="5"/>
        <v>8</v>
      </c>
      <c r="F25" s="38">
        <f t="shared" si="6"/>
        <v>6</v>
      </c>
      <c r="G25" s="38">
        <f t="shared" si="7"/>
        <v>12</v>
      </c>
      <c r="H25" s="38">
        <f>'S1'!$E$5*Vazby!D25</f>
        <v>12</v>
      </c>
      <c r="I25" s="38">
        <f>'S1'!$E$6*Vazby!E25</f>
        <v>8</v>
      </c>
      <c r="J25" s="38">
        <f>'S1'!$E$7*Vazby!F25</f>
        <v>6</v>
      </c>
      <c r="K25" s="38">
        <f>'S1'!$E$8*Vazby!G25</f>
        <v>12</v>
      </c>
      <c r="L25" s="38">
        <f>'P1'!$E$5*Vazby!H25</f>
        <v>0</v>
      </c>
      <c r="M25" s="38">
        <f>'P1'!$E$6*Vazby!I25</f>
        <v>0</v>
      </c>
      <c r="N25" s="38">
        <f>'P1'!$E$7*Vazby!J25</f>
        <v>0</v>
      </c>
      <c r="O25" s="38">
        <f>'P1'!$E$8*Vazby!K25</f>
        <v>0</v>
      </c>
      <c r="P25" s="38">
        <f>'P2'!$E$5*Vazby!L25</f>
        <v>0</v>
      </c>
      <c r="Q25" s="38">
        <f>'P2'!$E$6*Vazby!M25</f>
        <v>0</v>
      </c>
      <c r="R25" s="38">
        <f>'P2'!$E$7*Vazby!N25</f>
        <v>0</v>
      </c>
      <c r="S25" s="38">
        <f>'P2'!$E$8*Vazby!O25</f>
        <v>0</v>
      </c>
      <c r="T25" s="38">
        <f>'P3'!$E$5*Vazby!P25</f>
        <v>0</v>
      </c>
      <c r="U25" s="38">
        <f>'P3'!$E$6*Vazby!Q25</f>
        <v>0</v>
      </c>
      <c r="V25" s="38">
        <f>'P3'!$E$7*Vazby!R25</f>
        <v>0</v>
      </c>
      <c r="W25" s="38">
        <f>'P3'!$E$8*Vazby!S25</f>
        <v>0</v>
      </c>
      <c r="X25" s="38">
        <f>'P4'!$E$5*Vazby!T25</f>
        <v>0</v>
      </c>
      <c r="Y25" s="38">
        <f>'P4'!$E$6*Vazby!U25</f>
        <v>0</v>
      </c>
      <c r="Z25" s="38">
        <f>'P4'!$E$7*Vazby!V25</f>
        <v>0</v>
      </c>
      <c r="AA25" s="38">
        <f>'P4'!$E$8*Vazby!W25</f>
        <v>0</v>
      </c>
    </row>
    <row r="26" spans="1:27" ht="30" x14ac:dyDescent="0.25">
      <c r="A26" s="296"/>
      <c r="B26" s="38" t="s">
        <v>337</v>
      </c>
      <c r="C26" s="38" t="str">
        <f>'Katalog podpůrných aktiv'!D24</f>
        <v>HW firewall - vnitřní</v>
      </c>
      <c r="D26" s="38">
        <f t="shared" si="4"/>
        <v>12</v>
      </c>
      <c r="E26" s="38">
        <f t="shared" si="5"/>
        <v>8</v>
      </c>
      <c r="F26" s="38">
        <f t="shared" si="6"/>
        <v>6</v>
      </c>
      <c r="G26" s="38">
        <f t="shared" si="7"/>
        <v>12</v>
      </c>
      <c r="H26" s="38">
        <f>'S1'!$E$5*Vazby!D26</f>
        <v>12</v>
      </c>
      <c r="I26" s="38">
        <f>'S1'!$E$6*Vazby!E26</f>
        <v>8</v>
      </c>
      <c r="J26" s="38">
        <f>'S1'!$E$7*Vazby!F26</f>
        <v>6</v>
      </c>
      <c r="K26" s="38">
        <f>'S1'!$E$8*Vazby!G26</f>
        <v>12</v>
      </c>
      <c r="L26" s="38">
        <f>'P1'!$E$5*Vazby!H26</f>
        <v>0</v>
      </c>
      <c r="M26" s="38">
        <f>'P1'!$E$6*Vazby!I26</f>
        <v>0</v>
      </c>
      <c r="N26" s="38">
        <f>'P1'!$E$7*Vazby!J26</f>
        <v>0</v>
      </c>
      <c r="O26" s="38">
        <f>'P1'!$E$8*Vazby!K26</f>
        <v>0</v>
      </c>
      <c r="P26" s="38">
        <f>'P2'!$E$5*Vazby!L26</f>
        <v>0</v>
      </c>
      <c r="Q26" s="38">
        <f>'P2'!$E$6*Vazby!M26</f>
        <v>0</v>
      </c>
      <c r="R26" s="38">
        <f>'P2'!$E$7*Vazby!N26</f>
        <v>0</v>
      </c>
      <c r="S26" s="38">
        <f>'P2'!$E$8*Vazby!O26</f>
        <v>0</v>
      </c>
      <c r="T26" s="38">
        <f>'P3'!$E$5*Vazby!P26</f>
        <v>0</v>
      </c>
      <c r="U26" s="38">
        <f>'P3'!$E$6*Vazby!Q26</f>
        <v>0</v>
      </c>
      <c r="V26" s="38">
        <f>'P3'!$E$7*Vazby!R26</f>
        <v>0</v>
      </c>
      <c r="W26" s="38">
        <f>'P3'!$E$8*Vazby!S26</f>
        <v>0</v>
      </c>
      <c r="X26" s="38">
        <f>'P4'!$E$5*Vazby!T26</f>
        <v>0</v>
      </c>
      <c r="Y26" s="38">
        <f>'P4'!$E$6*Vazby!U26</f>
        <v>0</v>
      </c>
      <c r="Z26" s="38">
        <f>'P4'!$E$7*Vazby!V26</f>
        <v>0</v>
      </c>
      <c r="AA26" s="38">
        <f>'P4'!$E$8*Vazby!W26</f>
        <v>0</v>
      </c>
    </row>
    <row r="27" spans="1:27" ht="30" x14ac:dyDescent="0.25">
      <c r="A27" s="296"/>
      <c r="B27" s="38" t="s">
        <v>340</v>
      </c>
      <c r="C27" s="38" t="str">
        <f>'Katalog podpůrných aktiv'!D25</f>
        <v>HW firewall - perimetrový</v>
      </c>
      <c r="D27" s="38">
        <f t="shared" si="4"/>
        <v>12</v>
      </c>
      <c r="E27" s="38">
        <f t="shared" si="5"/>
        <v>8</v>
      </c>
      <c r="F27" s="38">
        <f t="shared" si="6"/>
        <v>6</v>
      </c>
      <c r="G27" s="38">
        <f t="shared" si="7"/>
        <v>12</v>
      </c>
      <c r="H27" s="38">
        <f>'S1'!$E$5*Vazby!D27</f>
        <v>12</v>
      </c>
      <c r="I27" s="38">
        <f>'S1'!$E$6*Vazby!E27</f>
        <v>8</v>
      </c>
      <c r="J27" s="38">
        <f>'S1'!$E$7*Vazby!F27</f>
        <v>6</v>
      </c>
      <c r="K27" s="38">
        <f>'S1'!$E$8*Vazby!G27</f>
        <v>12</v>
      </c>
      <c r="L27" s="38">
        <f>'P1'!$E$5*Vazby!H27</f>
        <v>0</v>
      </c>
      <c r="M27" s="38">
        <f>'P1'!$E$6*Vazby!I27</f>
        <v>0</v>
      </c>
      <c r="N27" s="38">
        <f>'P1'!$E$7*Vazby!J27</f>
        <v>0</v>
      </c>
      <c r="O27" s="38">
        <f>'P1'!$E$8*Vazby!K27</f>
        <v>0</v>
      </c>
      <c r="P27" s="38">
        <f>'P2'!$E$5*Vazby!L27</f>
        <v>0</v>
      </c>
      <c r="Q27" s="38">
        <f>'P2'!$E$6*Vazby!M27</f>
        <v>0</v>
      </c>
      <c r="R27" s="38">
        <f>'P2'!$E$7*Vazby!N27</f>
        <v>0</v>
      </c>
      <c r="S27" s="38">
        <f>'P2'!$E$8*Vazby!O27</f>
        <v>0</v>
      </c>
      <c r="T27" s="38">
        <f>'P3'!$E$5*Vazby!P27</f>
        <v>0</v>
      </c>
      <c r="U27" s="38">
        <f>'P3'!$E$6*Vazby!Q27</f>
        <v>0</v>
      </c>
      <c r="V27" s="38">
        <f>'P3'!$E$7*Vazby!R27</f>
        <v>0</v>
      </c>
      <c r="W27" s="38">
        <f>'P3'!$E$8*Vazby!S27</f>
        <v>0</v>
      </c>
      <c r="X27" s="38">
        <f>'P4'!$E$5*Vazby!T27</f>
        <v>0</v>
      </c>
      <c r="Y27" s="38">
        <f>'P4'!$E$6*Vazby!U27</f>
        <v>0</v>
      </c>
      <c r="Z27" s="38">
        <f>'P4'!$E$7*Vazby!V27</f>
        <v>0</v>
      </c>
      <c r="AA27" s="38">
        <f>'P4'!$E$8*Vazby!W27</f>
        <v>0</v>
      </c>
    </row>
    <row r="28" spans="1:27" x14ac:dyDescent="0.25">
      <c r="A28" s="296"/>
      <c r="B28" s="38" t="s">
        <v>343</v>
      </c>
      <c r="C28" s="38" t="str">
        <f>'Katalog podpůrných aktiv'!D26</f>
        <v>Antivir</v>
      </c>
      <c r="D28" s="38">
        <f t="shared" si="4"/>
        <v>6</v>
      </c>
      <c r="E28" s="38">
        <f t="shared" si="5"/>
        <v>12</v>
      </c>
      <c r="F28" s="38">
        <f t="shared" si="6"/>
        <v>12</v>
      </c>
      <c r="G28" s="38">
        <f t="shared" si="7"/>
        <v>12</v>
      </c>
      <c r="H28" s="38">
        <f>'S1'!$E$5*Vazby!D28</f>
        <v>6</v>
      </c>
      <c r="I28" s="38">
        <f>'S1'!$E$6*Vazby!E28</f>
        <v>12</v>
      </c>
      <c r="J28" s="38">
        <f>'S1'!$E$7*Vazby!F28</f>
        <v>12</v>
      </c>
      <c r="K28" s="38">
        <f>'S1'!$E$8*Vazby!G28</f>
        <v>12</v>
      </c>
      <c r="L28" s="38">
        <f>'P1'!$E$5*Vazby!H28</f>
        <v>0</v>
      </c>
      <c r="M28" s="38">
        <f>'P1'!$E$6*Vazby!I28</f>
        <v>0</v>
      </c>
      <c r="N28" s="38">
        <f>'P1'!$E$7*Vazby!J28</f>
        <v>0</v>
      </c>
      <c r="O28" s="38">
        <f>'P1'!$E$8*Vazby!K28</f>
        <v>0</v>
      </c>
      <c r="P28" s="38">
        <f>'P2'!$E$5*Vazby!L28</f>
        <v>0</v>
      </c>
      <c r="Q28" s="38">
        <f>'P2'!$E$6*Vazby!M28</f>
        <v>0</v>
      </c>
      <c r="R28" s="38">
        <f>'P2'!$E$7*Vazby!N28</f>
        <v>0</v>
      </c>
      <c r="S28" s="38">
        <f>'P2'!$E$8*Vazby!O28</f>
        <v>0</v>
      </c>
      <c r="T28" s="38">
        <f>'P3'!$E$5*Vazby!P28</f>
        <v>0</v>
      </c>
      <c r="U28" s="38">
        <f>'P3'!$E$6*Vazby!Q28</f>
        <v>0</v>
      </c>
      <c r="V28" s="38">
        <f>'P3'!$E$7*Vazby!R28</f>
        <v>0</v>
      </c>
      <c r="W28" s="38">
        <f>'P3'!$E$8*Vazby!S28</f>
        <v>0</v>
      </c>
      <c r="X28" s="38">
        <f>'P4'!$E$5*Vazby!T28</f>
        <v>0</v>
      </c>
      <c r="Y28" s="38">
        <f>'P4'!$E$6*Vazby!U28</f>
        <v>0</v>
      </c>
      <c r="Z28" s="38">
        <f>'P4'!$E$7*Vazby!V28</f>
        <v>0</v>
      </c>
      <c r="AA28" s="38">
        <f>'P4'!$E$8*Vazby!W28</f>
        <v>0</v>
      </c>
    </row>
    <row r="29" spans="1:27" ht="30" x14ac:dyDescent="0.25">
      <c r="A29" s="296"/>
      <c r="B29" s="38" t="s">
        <v>348</v>
      </c>
      <c r="C29" s="38" t="str">
        <f>'Katalog podpůrných aktiv'!D27</f>
        <v>Monitoring a správa provozu</v>
      </c>
      <c r="D29" s="38">
        <f t="shared" si="4"/>
        <v>9</v>
      </c>
      <c r="E29" s="38">
        <f t="shared" si="5"/>
        <v>12</v>
      </c>
      <c r="F29" s="38">
        <f t="shared" si="6"/>
        <v>9</v>
      </c>
      <c r="G29" s="38">
        <f t="shared" si="7"/>
        <v>9</v>
      </c>
      <c r="H29" s="38">
        <f>'S1'!$E$5*Vazby!D29</f>
        <v>9</v>
      </c>
      <c r="I29" s="38">
        <f>'S1'!$E$6*Vazby!E29</f>
        <v>12</v>
      </c>
      <c r="J29" s="38">
        <f>'S1'!$E$7*Vazby!F29</f>
        <v>9</v>
      </c>
      <c r="K29" s="38">
        <f>'S1'!$E$8*Vazby!G29</f>
        <v>9</v>
      </c>
      <c r="L29" s="38">
        <f>'P1'!$E$5*Vazby!H29</f>
        <v>0</v>
      </c>
      <c r="M29" s="38">
        <f>'P1'!$E$6*Vazby!I29</f>
        <v>0</v>
      </c>
      <c r="N29" s="38">
        <f>'P1'!$E$7*Vazby!J29</f>
        <v>0</v>
      </c>
      <c r="O29" s="38">
        <f>'P1'!$E$8*Vazby!K29</f>
        <v>0</v>
      </c>
      <c r="P29" s="38">
        <f>'P2'!$E$5*Vazby!L29</f>
        <v>0</v>
      </c>
      <c r="Q29" s="38">
        <f>'P2'!$E$6*Vazby!M29</f>
        <v>0</v>
      </c>
      <c r="R29" s="38">
        <f>'P2'!$E$7*Vazby!N29</f>
        <v>0</v>
      </c>
      <c r="S29" s="38">
        <f>'P2'!$E$8*Vazby!O29</f>
        <v>0</v>
      </c>
      <c r="T29" s="38">
        <f>'P3'!$E$5*Vazby!P29</f>
        <v>0</v>
      </c>
      <c r="U29" s="38">
        <f>'P3'!$E$6*Vazby!Q29</f>
        <v>0</v>
      </c>
      <c r="V29" s="38">
        <f>'P3'!$E$7*Vazby!R29</f>
        <v>0</v>
      </c>
      <c r="W29" s="38">
        <f>'P3'!$E$8*Vazby!S29</f>
        <v>0</v>
      </c>
      <c r="X29" s="38">
        <f>'P4'!$E$5*Vazby!T29</f>
        <v>0</v>
      </c>
      <c r="Y29" s="38">
        <f>'P4'!$E$6*Vazby!U29</f>
        <v>0</v>
      </c>
      <c r="Z29" s="38">
        <f>'P4'!$E$7*Vazby!V29</f>
        <v>0</v>
      </c>
      <c r="AA29" s="38">
        <f>'P4'!$E$8*Vazby!W29</f>
        <v>0</v>
      </c>
    </row>
    <row r="30" spans="1:27" x14ac:dyDescent="0.25">
      <c r="A30" s="296"/>
      <c r="B30" s="38" t="s">
        <v>353</v>
      </c>
      <c r="C30" s="38" t="str">
        <f>'Katalog podpůrných aktiv'!D28</f>
        <v>Serverovna</v>
      </c>
      <c r="D30" s="38">
        <f t="shared" si="4"/>
        <v>9</v>
      </c>
      <c r="E30" s="38">
        <f t="shared" si="5"/>
        <v>12</v>
      </c>
      <c r="F30" s="38">
        <f t="shared" si="6"/>
        <v>9</v>
      </c>
      <c r="G30" s="38">
        <f t="shared" si="7"/>
        <v>9</v>
      </c>
      <c r="H30" s="38">
        <f>'S1'!$E$5*Vazby!D30</f>
        <v>9</v>
      </c>
      <c r="I30" s="38">
        <f>'S1'!$E$6*Vazby!E30</f>
        <v>12</v>
      </c>
      <c r="J30" s="38">
        <f>'S1'!$E$7*Vazby!F30</f>
        <v>9</v>
      </c>
      <c r="K30" s="38">
        <f>'S1'!$E$8*Vazby!G30</f>
        <v>9</v>
      </c>
      <c r="L30" s="38">
        <f>'P1'!$E$5*Vazby!H30</f>
        <v>0</v>
      </c>
      <c r="M30" s="38">
        <f>'P1'!$E$6*Vazby!I30</f>
        <v>0</v>
      </c>
      <c r="N30" s="38">
        <f>'P1'!$E$7*Vazby!J30</f>
        <v>0</v>
      </c>
      <c r="O30" s="38">
        <f>'P1'!$E$8*Vazby!K30</f>
        <v>0</v>
      </c>
      <c r="P30" s="38">
        <f>'P2'!$E$5*Vazby!L30</f>
        <v>0</v>
      </c>
      <c r="Q30" s="38">
        <f>'P2'!$E$6*Vazby!M30</f>
        <v>0</v>
      </c>
      <c r="R30" s="38">
        <f>'P2'!$E$7*Vazby!N30</f>
        <v>0</v>
      </c>
      <c r="S30" s="38">
        <f>'P2'!$E$8*Vazby!O30</f>
        <v>0</v>
      </c>
      <c r="T30" s="38">
        <f>'P3'!$E$5*Vazby!P30</f>
        <v>0</v>
      </c>
      <c r="U30" s="38">
        <f>'P3'!$E$6*Vazby!Q30</f>
        <v>0</v>
      </c>
      <c r="V30" s="38">
        <f>'P3'!$E$7*Vazby!R30</f>
        <v>0</v>
      </c>
      <c r="W30" s="38">
        <f>'P3'!$E$8*Vazby!S30</f>
        <v>0</v>
      </c>
      <c r="X30" s="38">
        <f>'P4'!$E$5*Vazby!T30</f>
        <v>0</v>
      </c>
      <c r="Y30" s="38">
        <f>'P4'!$E$6*Vazby!U30</f>
        <v>0</v>
      </c>
      <c r="Z30" s="38">
        <f>'P4'!$E$7*Vazby!V30</f>
        <v>0</v>
      </c>
      <c r="AA30" s="38">
        <f>'P4'!$E$8*Vazby!W30</f>
        <v>0</v>
      </c>
    </row>
    <row r="31" spans="1:27" x14ac:dyDescent="0.25">
      <c r="A31" s="296"/>
      <c r="B31" s="38" t="s">
        <v>359</v>
      </c>
      <c r="C31" s="38" t="str">
        <f>'Katalog podpůrných aktiv'!D29</f>
        <v>Areál</v>
      </c>
      <c r="D31" s="38">
        <f t="shared" si="4"/>
        <v>9</v>
      </c>
      <c r="E31" s="38">
        <f t="shared" si="5"/>
        <v>12</v>
      </c>
      <c r="F31" s="38">
        <f t="shared" si="6"/>
        <v>9</v>
      </c>
      <c r="G31" s="38">
        <f t="shared" si="7"/>
        <v>9</v>
      </c>
      <c r="H31" s="38">
        <f>'S1'!$E$5*Vazby!D31</f>
        <v>9</v>
      </c>
      <c r="I31" s="38">
        <f>'S1'!$E$6*Vazby!E31</f>
        <v>12</v>
      </c>
      <c r="J31" s="38">
        <f>'S1'!$E$7*Vazby!F31</f>
        <v>9</v>
      </c>
      <c r="K31" s="38">
        <f>'S1'!$E$8*Vazby!G31</f>
        <v>9</v>
      </c>
      <c r="L31" s="38">
        <f>'P1'!$E$5*Vazby!H31</f>
        <v>0</v>
      </c>
      <c r="M31" s="38">
        <f>'P1'!$E$6*Vazby!I31</f>
        <v>0</v>
      </c>
      <c r="N31" s="38">
        <f>'P1'!$E$7*Vazby!J31</f>
        <v>0</v>
      </c>
      <c r="O31" s="38">
        <f>'P1'!$E$8*Vazby!K31</f>
        <v>0</v>
      </c>
      <c r="P31" s="38">
        <f>'P2'!$E$5*Vazby!L31</f>
        <v>0</v>
      </c>
      <c r="Q31" s="38">
        <f>'P2'!$E$6*Vazby!M31</f>
        <v>0</v>
      </c>
      <c r="R31" s="38">
        <f>'P2'!$E$7*Vazby!N31</f>
        <v>0</v>
      </c>
      <c r="S31" s="38">
        <f>'P2'!$E$8*Vazby!O31</f>
        <v>0</v>
      </c>
      <c r="T31" s="38">
        <f>'P3'!$E$5*Vazby!P31</f>
        <v>0</v>
      </c>
      <c r="U31" s="38">
        <f>'P3'!$E$6*Vazby!Q31</f>
        <v>0</v>
      </c>
      <c r="V31" s="38">
        <f>'P3'!$E$7*Vazby!R31</f>
        <v>0</v>
      </c>
      <c r="W31" s="38">
        <f>'P3'!$E$8*Vazby!S31</f>
        <v>0</v>
      </c>
      <c r="X31" s="38">
        <f>'P4'!$E$5*Vazby!T31</f>
        <v>0</v>
      </c>
      <c r="Y31" s="38">
        <f>'P4'!$E$6*Vazby!U31</f>
        <v>0</v>
      </c>
      <c r="Z31" s="38">
        <f>'P4'!$E$7*Vazby!V31</f>
        <v>0</v>
      </c>
      <c r="AA31" s="38">
        <f>'P4'!$E$8*Vazby!W31</f>
        <v>0</v>
      </c>
    </row>
    <row r="32" spans="1:27" x14ac:dyDescent="0.25">
      <c r="A32" s="296"/>
      <c r="B32" s="38" t="s">
        <v>363</v>
      </c>
      <c r="C32" s="38" t="str">
        <f>'Katalog podpůrných aktiv'!D30</f>
        <v>Kabeláž</v>
      </c>
      <c r="D32" s="38">
        <f t="shared" si="4"/>
        <v>12</v>
      </c>
      <c r="E32" s="38">
        <f t="shared" si="5"/>
        <v>8</v>
      </c>
      <c r="F32" s="38">
        <f t="shared" si="6"/>
        <v>9</v>
      </c>
      <c r="G32" s="38">
        <f t="shared" si="7"/>
        <v>12</v>
      </c>
      <c r="H32" s="38">
        <f>'S1'!$E$5*Vazby!D32</f>
        <v>12</v>
      </c>
      <c r="I32" s="38">
        <f>'S1'!$E$6*Vazby!E32</f>
        <v>8</v>
      </c>
      <c r="J32" s="38">
        <f>'S1'!$E$7*Vazby!F32</f>
        <v>9</v>
      </c>
      <c r="K32" s="38">
        <f>'S1'!$E$8*Vazby!G32</f>
        <v>12</v>
      </c>
      <c r="L32" s="38">
        <f>'P1'!$E$5*Vazby!H32</f>
        <v>0</v>
      </c>
      <c r="M32" s="38">
        <f>'P1'!$E$6*Vazby!I32</f>
        <v>0</v>
      </c>
      <c r="N32" s="38">
        <f>'P1'!$E$7*Vazby!J32</f>
        <v>0</v>
      </c>
      <c r="O32" s="38">
        <f>'P1'!$E$8*Vazby!K32</f>
        <v>0</v>
      </c>
      <c r="P32" s="38">
        <f>'P2'!$E$5*Vazby!L32</f>
        <v>0</v>
      </c>
      <c r="Q32" s="38">
        <f>'P2'!$E$6*Vazby!M32</f>
        <v>0</v>
      </c>
      <c r="R32" s="38">
        <f>'P2'!$E$7*Vazby!N32</f>
        <v>0</v>
      </c>
      <c r="S32" s="38">
        <f>'P2'!$E$8*Vazby!O32</f>
        <v>0</v>
      </c>
      <c r="T32" s="38">
        <f>'P3'!$E$5*Vazby!P32</f>
        <v>0</v>
      </c>
      <c r="U32" s="38">
        <f>'P3'!$E$6*Vazby!Q32</f>
        <v>0</v>
      </c>
      <c r="V32" s="38">
        <f>'P3'!$E$7*Vazby!R32</f>
        <v>0</v>
      </c>
      <c r="W32" s="38">
        <f>'P3'!$E$8*Vazby!S32</f>
        <v>0</v>
      </c>
      <c r="X32" s="38">
        <f>'P4'!$E$5*Vazby!T32</f>
        <v>0</v>
      </c>
      <c r="Y32" s="38">
        <f>'P4'!$E$6*Vazby!U32</f>
        <v>0</v>
      </c>
      <c r="Z32" s="38">
        <f>'P4'!$E$7*Vazby!V32</f>
        <v>0</v>
      </c>
      <c r="AA32" s="38">
        <f>'P4'!$E$8*Vazby!W32</f>
        <v>0</v>
      </c>
    </row>
    <row r="33" spans="1:27" x14ac:dyDescent="0.25">
      <c r="A33" s="296"/>
      <c r="B33" s="38" t="s">
        <v>366</v>
      </c>
      <c r="C33" s="38" t="str">
        <f>'Katalog podpůrných aktiv'!D31</f>
        <v>Zálohovací SW</v>
      </c>
      <c r="D33" s="38">
        <f t="shared" si="4"/>
        <v>12</v>
      </c>
      <c r="E33" s="38">
        <f t="shared" si="5"/>
        <v>8</v>
      </c>
      <c r="F33" s="38">
        <f t="shared" si="6"/>
        <v>9</v>
      </c>
      <c r="G33" s="38">
        <f t="shared" si="7"/>
        <v>12</v>
      </c>
      <c r="H33" s="38">
        <f>'S1'!$E$5*Vazby!D33</f>
        <v>12</v>
      </c>
      <c r="I33" s="38">
        <f>'S1'!$E$6*Vazby!E33</f>
        <v>8</v>
      </c>
      <c r="J33" s="38">
        <f>'S1'!$E$7*Vazby!F33</f>
        <v>9</v>
      </c>
      <c r="K33" s="38">
        <f>'S1'!$E$8*Vazby!G33</f>
        <v>12</v>
      </c>
      <c r="L33" s="38">
        <f>'P1'!$E$5*Vazby!H33</f>
        <v>0</v>
      </c>
      <c r="M33" s="38">
        <f>'P1'!$E$6*Vazby!I33</f>
        <v>0</v>
      </c>
      <c r="N33" s="38">
        <f>'P1'!$E$7*Vazby!J33</f>
        <v>0</v>
      </c>
      <c r="O33" s="38">
        <f>'P1'!$E$8*Vazby!K33</f>
        <v>0</v>
      </c>
      <c r="P33" s="38">
        <f>'P2'!$E$5*Vazby!L33</f>
        <v>0</v>
      </c>
      <c r="Q33" s="38">
        <f>'P2'!$E$6*Vazby!M33</f>
        <v>0</v>
      </c>
      <c r="R33" s="38">
        <f>'P2'!$E$7*Vazby!N33</f>
        <v>0</v>
      </c>
      <c r="S33" s="38">
        <f>'P2'!$E$8*Vazby!O33</f>
        <v>0</v>
      </c>
      <c r="T33" s="38">
        <f>'P3'!$E$5*Vazby!P33</f>
        <v>0</v>
      </c>
      <c r="U33" s="38">
        <f>'P3'!$E$6*Vazby!Q33</f>
        <v>0</v>
      </c>
      <c r="V33" s="38">
        <f>'P3'!$E$7*Vazby!R33</f>
        <v>0</v>
      </c>
      <c r="W33" s="38">
        <f>'P3'!$E$8*Vazby!S33</f>
        <v>0</v>
      </c>
      <c r="X33" s="38">
        <f>'P4'!$E$5*Vazby!T33</f>
        <v>0</v>
      </c>
      <c r="Y33" s="38">
        <f>'P4'!$E$6*Vazby!U33</f>
        <v>0</v>
      </c>
      <c r="Z33" s="38">
        <f>'P4'!$E$7*Vazby!V33</f>
        <v>0</v>
      </c>
      <c r="AA33" s="38">
        <f>'P4'!$E$8*Vazby!W33</f>
        <v>0</v>
      </c>
    </row>
    <row r="34" spans="1:27" ht="30" x14ac:dyDescent="0.25">
      <c r="A34" s="296"/>
      <c r="B34" s="38" t="s">
        <v>369</v>
      </c>
      <c r="C34" s="38" t="str">
        <f>'Katalog podpůrných aktiv'!D32</f>
        <v>Backup a obslužný server</v>
      </c>
      <c r="D34" s="38">
        <f t="shared" si="4"/>
        <v>12</v>
      </c>
      <c r="E34" s="38">
        <f t="shared" si="5"/>
        <v>8</v>
      </c>
      <c r="F34" s="38">
        <f t="shared" si="6"/>
        <v>9</v>
      </c>
      <c r="G34" s="38">
        <f t="shared" si="7"/>
        <v>12</v>
      </c>
      <c r="H34" s="38">
        <f>'S1'!$E$5*Vazby!D34</f>
        <v>12</v>
      </c>
      <c r="I34" s="38">
        <f>'S1'!$E$6*Vazby!E34</f>
        <v>8</v>
      </c>
      <c r="J34" s="38">
        <f>'S1'!$E$7*Vazby!F34</f>
        <v>9</v>
      </c>
      <c r="K34" s="38">
        <f>'S1'!$E$8*Vazby!G34</f>
        <v>12</v>
      </c>
      <c r="L34" s="38">
        <f>'P1'!$E$5*Vazby!H34</f>
        <v>0</v>
      </c>
      <c r="M34" s="38">
        <f>'P1'!$E$6*Vazby!I34</f>
        <v>0</v>
      </c>
      <c r="N34" s="38">
        <f>'P1'!$E$7*Vazby!J34</f>
        <v>0</v>
      </c>
      <c r="O34" s="38">
        <f>'P1'!$E$8*Vazby!K34</f>
        <v>0</v>
      </c>
      <c r="P34" s="38">
        <f>'P2'!$E$5*Vazby!L34</f>
        <v>0</v>
      </c>
      <c r="Q34" s="38">
        <f>'P2'!$E$6*Vazby!M34</f>
        <v>0</v>
      </c>
      <c r="R34" s="38">
        <f>'P2'!$E$7*Vazby!N34</f>
        <v>0</v>
      </c>
      <c r="S34" s="38">
        <f>'P2'!$E$8*Vazby!O34</f>
        <v>0</v>
      </c>
      <c r="T34" s="38">
        <f>'P3'!$E$5*Vazby!P34</f>
        <v>0</v>
      </c>
      <c r="U34" s="38">
        <f>'P3'!$E$6*Vazby!Q34</f>
        <v>0</v>
      </c>
      <c r="V34" s="38">
        <f>'P3'!$E$7*Vazby!R34</f>
        <v>0</v>
      </c>
      <c r="W34" s="38">
        <f>'P3'!$E$8*Vazby!S34</f>
        <v>0</v>
      </c>
      <c r="X34" s="38">
        <f>'P4'!$E$5*Vazby!T34</f>
        <v>0</v>
      </c>
      <c r="Y34" s="38">
        <f>'P4'!$E$6*Vazby!U34</f>
        <v>0</v>
      </c>
      <c r="Z34" s="38">
        <f>'P4'!$E$7*Vazby!V34</f>
        <v>0</v>
      </c>
      <c r="AA34" s="38">
        <f>'P4'!$E$8*Vazby!W34</f>
        <v>0</v>
      </c>
    </row>
    <row r="35" spans="1:27" x14ac:dyDescent="0.25">
      <c r="A35" s="296"/>
      <c r="B35" s="38" t="s">
        <v>373</v>
      </c>
      <c r="C35" s="38" t="str">
        <f>'Katalog podpůrných aktiv'!D33</f>
        <v>Dodavatel B</v>
      </c>
      <c r="D35" s="38">
        <f t="shared" si="4"/>
        <v>12</v>
      </c>
      <c r="E35" s="38">
        <f t="shared" si="5"/>
        <v>8</v>
      </c>
      <c r="F35" s="38">
        <f t="shared" si="6"/>
        <v>6</v>
      </c>
      <c r="G35" s="38">
        <f t="shared" si="7"/>
        <v>12</v>
      </c>
      <c r="H35" s="38">
        <f>'S1'!$E$5*Vazby!D35</f>
        <v>12</v>
      </c>
      <c r="I35" s="38">
        <f>'S1'!$E$6*Vazby!E35</f>
        <v>8</v>
      </c>
      <c r="J35" s="38">
        <f>'S1'!$E$7*Vazby!F35</f>
        <v>6</v>
      </c>
      <c r="K35" s="38">
        <f>'S1'!$E$8*Vazby!G35</f>
        <v>12</v>
      </c>
      <c r="L35" s="38">
        <f>'P1'!$E$5*Vazby!H35</f>
        <v>0</v>
      </c>
      <c r="M35" s="38">
        <f>'P1'!$E$6*Vazby!I35</f>
        <v>0</v>
      </c>
      <c r="N35" s="38">
        <f>'P1'!$E$7*Vazby!J35</f>
        <v>0</v>
      </c>
      <c r="O35" s="38">
        <f>'P1'!$E$8*Vazby!K35</f>
        <v>0</v>
      </c>
      <c r="P35" s="38">
        <f>'P2'!$E$5*Vazby!L35</f>
        <v>0</v>
      </c>
      <c r="Q35" s="38">
        <f>'P2'!$E$6*Vazby!M35</f>
        <v>0</v>
      </c>
      <c r="R35" s="38">
        <f>'P2'!$E$7*Vazby!N35</f>
        <v>0</v>
      </c>
      <c r="S35" s="38">
        <f>'P2'!$E$8*Vazby!O35</f>
        <v>0</v>
      </c>
      <c r="T35" s="38">
        <f>'P3'!$E$5*Vazby!P35</f>
        <v>0</v>
      </c>
      <c r="U35" s="38">
        <f>'P3'!$E$6*Vazby!Q35</f>
        <v>0</v>
      </c>
      <c r="V35" s="38">
        <f>'P3'!$E$7*Vazby!R35</f>
        <v>0</v>
      </c>
      <c r="W35" s="38">
        <f>'P3'!$E$8*Vazby!S35</f>
        <v>0</v>
      </c>
      <c r="X35" s="38">
        <f>'P4'!$E$5*Vazby!T35</f>
        <v>0</v>
      </c>
      <c r="Y35" s="38">
        <f>'P4'!$E$6*Vazby!U35</f>
        <v>0</v>
      </c>
      <c r="Z35" s="38">
        <f>'P4'!$E$7*Vazby!V35</f>
        <v>0</v>
      </c>
      <c r="AA35" s="38">
        <f>'P4'!$E$8*Vazby!W35</f>
        <v>0</v>
      </c>
    </row>
    <row r="36" spans="1:27" x14ac:dyDescent="0.25">
      <c r="A36" s="296"/>
      <c r="B36" s="38" t="s">
        <v>377</v>
      </c>
      <c r="C36" s="38" t="str">
        <f>'Katalog podpůrných aktiv'!D34</f>
        <v>Dodavatel C</v>
      </c>
      <c r="D36" s="38">
        <f t="shared" si="4"/>
        <v>6</v>
      </c>
      <c r="E36" s="38">
        <f t="shared" si="5"/>
        <v>8</v>
      </c>
      <c r="F36" s="38">
        <f t="shared" si="6"/>
        <v>6</v>
      </c>
      <c r="G36" s="38">
        <f t="shared" si="7"/>
        <v>6</v>
      </c>
      <c r="H36" s="38">
        <f>'S1'!$E$5*Vazby!D36</f>
        <v>6</v>
      </c>
      <c r="I36" s="38">
        <f>'S1'!$E$6*Vazby!E36</f>
        <v>8</v>
      </c>
      <c r="J36" s="38">
        <f>'S1'!$E$7*Vazby!F36</f>
        <v>6</v>
      </c>
      <c r="K36" s="38">
        <f>'S1'!$E$8*Vazby!G36</f>
        <v>6</v>
      </c>
      <c r="L36" s="38">
        <f>'P1'!$E$5*Vazby!H36</f>
        <v>0</v>
      </c>
      <c r="M36" s="38">
        <f>'P1'!$E$6*Vazby!I36</f>
        <v>0</v>
      </c>
      <c r="N36" s="38">
        <f>'P1'!$E$7*Vazby!J36</f>
        <v>0</v>
      </c>
      <c r="O36" s="38">
        <f>'P1'!$E$8*Vazby!K36</f>
        <v>0</v>
      </c>
      <c r="P36" s="38">
        <f>'P2'!$E$5*Vazby!L36</f>
        <v>0</v>
      </c>
      <c r="Q36" s="38">
        <f>'P2'!$E$6*Vazby!M36</f>
        <v>0</v>
      </c>
      <c r="R36" s="38">
        <f>'P2'!$E$7*Vazby!N36</f>
        <v>0</v>
      </c>
      <c r="S36" s="38">
        <f>'P2'!$E$8*Vazby!O36</f>
        <v>0</v>
      </c>
      <c r="T36" s="38">
        <f>'P3'!$E$5*Vazby!P36</f>
        <v>0</v>
      </c>
      <c r="U36" s="38">
        <f>'P3'!$E$6*Vazby!Q36</f>
        <v>0</v>
      </c>
      <c r="V36" s="38">
        <f>'P3'!$E$7*Vazby!R36</f>
        <v>0</v>
      </c>
      <c r="W36" s="38">
        <f>'P3'!$E$8*Vazby!S36</f>
        <v>0</v>
      </c>
      <c r="X36" s="38">
        <f>'P4'!$E$5*Vazby!T36</f>
        <v>0</v>
      </c>
      <c r="Y36" s="38">
        <f>'P4'!$E$6*Vazby!U36</f>
        <v>0</v>
      </c>
      <c r="Z36" s="38">
        <f>'P4'!$E$7*Vazby!V36</f>
        <v>0</v>
      </c>
      <c r="AA36" s="38">
        <f>'P4'!$E$8*Vazby!W36</f>
        <v>0</v>
      </c>
    </row>
    <row r="37" spans="1:27" ht="30" x14ac:dyDescent="0.25">
      <c r="A37" s="296"/>
      <c r="B37" s="38" t="s">
        <v>381</v>
      </c>
      <c r="C37" s="38" t="str">
        <f>'Katalog podpůrných aktiv'!D35</f>
        <v>Prostředky fyzické ochrany</v>
      </c>
      <c r="D37" s="38">
        <f t="shared" si="4"/>
        <v>6</v>
      </c>
      <c r="E37" s="38">
        <f t="shared" si="5"/>
        <v>8</v>
      </c>
      <c r="F37" s="38">
        <f t="shared" si="6"/>
        <v>6</v>
      </c>
      <c r="G37" s="38">
        <f t="shared" si="7"/>
        <v>6</v>
      </c>
      <c r="H37" s="38">
        <f>'S1'!$E$5*Vazby!D37</f>
        <v>6</v>
      </c>
      <c r="I37" s="38">
        <f>'S1'!$E$6*Vazby!E37</f>
        <v>8</v>
      </c>
      <c r="J37" s="38">
        <f>'S1'!$E$7*Vazby!F37</f>
        <v>6</v>
      </c>
      <c r="K37" s="38">
        <f>'S1'!$E$8*Vazby!G37</f>
        <v>6</v>
      </c>
      <c r="L37" s="38">
        <f>'P1'!$E$5*Vazby!H37</f>
        <v>0</v>
      </c>
      <c r="M37" s="38">
        <f>'P1'!$E$6*Vazby!I37</f>
        <v>0</v>
      </c>
      <c r="N37" s="38">
        <f>'P1'!$E$7*Vazby!J37</f>
        <v>0</v>
      </c>
      <c r="O37" s="38">
        <f>'P1'!$E$8*Vazby!K37</f>
        <v>0</v>
      </c>
      <c r="P37" s="38">
        <f>'P2'!$E$5*Vazby!L37</f>
        <v>0</v>
      </c>
      <c r="Q37" s="38">
        <f>'P2'!$E$6*Vazby!M37</f>
        <v>0</v>
      </c>
      <c r="R37" s="38">
        <f>'P2'!$E$7*Vazby!N37</f>
        <v>0</v>
      </c>
      <c r="S37" s="38">
        <f>'P2'!$E$8*Vazby!O37</f>
        <v>0</v>
      </c>
      <c r="T37" s="38">
        <f>'P3'!$E$5*Vazby!P37</f>
        <v>0</v>
      </c>
      <c r="U37" s="38">
        <f>'P3'!$E$6*Vazby!Q37</f>
        <v>0</v>
      </c>
      <c r="V37" s="38">
        <f>'P3'!$E$7*Vazby!R37</f>
        <v>0</v>
      </c>
      <c r="W37" s="38">
        <f>'P3'!$E$8*Vazby!S37</f>
        <v>0</v>
      </c>
      <c r="X37" s="38">
        <f>'P4'!$E$5*Vazby!T37</f>
        <v>0</v>
      </c>
      <c r="Y37" s="38">
        <f>'P4'!$E$6*Vazby!U37</f>
        <v>0</v>
      </c>
      <c r="Z37" s="38">
        <f>'P4'!$E$7*Vazby!V37</f>
        <v>0</v>
      </c>
      <c r="AA37" s="38">
        <f>'P4'!$E$8*Vazby!W37</f>
        <v>0</v>
      </c>
    </row>
  </sheetData>
  <sheetProtection algorithmName="SHA-512" hashValue="3VKWnYKCU6UebFNXM742Uv9fDG8fnmY/3j97XrzRNUEKkGitn82szH/7jBao28dkXqcicp/lCwJV69XGbqBS5w==" saltValue="Mw9zm1rD5GQC7Vsn0vk49A==" spinCount="100000" sheet="1" objects="1" scenarios="1"/>
  <mergeCells count="14">
    <mergeCell ref="T3:W3"/>
    <mergeCell ref="X3:AA3"/>
    <mergeCell ref="A5:A37"/>
    <mergeCell ref="D1:G3"/>
    <mergeCell ref="A1:C4"/>
    <mergeCell ref="H1:AA1"/>
    <mergeCell ref="H2:K2"/>
    <mergeCell ref="L2:O2"/>
    <mergeCell ref="P2:S2"/>
    <mergeCell ref="T2:W2"/>
    <mergeCell ref="X2:AA2"/>
    <mergeCell ref="H3:K3"/>
    <mergeCell ref="L3:O3"/>
    <mergeCell ref="P3:S3"/>
  </mergeCells>
  <phoneticPr fontId="33" type="noConversion"/>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05B9F-0AE4-4090-8D36-A4DC96457897}">
  <dimension ref="A1:K18"/>
  <sheetViews>
    <sheetView zoomScale="70" zoomScaleNormal="70" workbookViewId="0">
      <pane ySplit="1" topLeftCell="A2" activePane="bottomLeft" state="frozen"/>
      <selection pane="bottomLeft" activeCell="D7" sqref="D7"/>
    </sheetView>
  </sheetViews>
  <sheetFormatPr defaultRowHeight="15" x14ac:dyDescent="0.25"/>
  <cols>
    <col min="1" max="1" width="5.42578125" customWidth="1"/>
    <col min="2" max="3" width="23" customWidth="1"/>
    <col min="4" max="4" width="147.5703125" customWidth="1"/>
    <col min="5" max="5" width="14.42578125" bestFit="1" customWidth="1"/>
    <col min="6" max="6" width="14" bestFit="1" customWidth="1"/>
    <col min="7" max="7" width="12.42578125" bestFit="1" customWidth="1"/>
    <col min="8" max="8" width="8" bestFit="1" customWidth="1"/>
    <col min="9" max="9" width="12.5703125" bestFit="1" customWidth="1"/>
    <col min="10" max="10" width="12.5703125" customWidth="1"/>
    <col min="11" max="11" width="12.5703125" bestFit="1" customWidth="1"/>
  </cols>
  <sheetData>
    <row r="1" spans="1:11" ht="45" x14ac:dyDescent="0.25">
      <c r="A1" s="201" t="s">
        <v>187</v>
      </c>
      <c r="B1" s="205" t="s">
        <v>428</v>
      </c>
      <c r="C1" s="206" t="s">
        <v>429</v>
      </c>
      <c r="D1" s="206" t="s">
        <v>430</v>
      </c>
      <c r="E1" s="206" t="s">
        <v>258</v>
      </c>
      <c r="F1" s="206" t="s">
        <v>272</v>
      </c>
      <c r="G1" s="206" t="s">
        <v>331</v>
      </c>
      <c r="H1" s="206" t="s">
        <v>354</v>
      </c>
      <c r="I1" s="206" t="s">
        <v>304</v>
      </c>
      <c r="J1" s="207" t="s">
        <v>298</v>
      </c>
      <c r="K1" s="208" t="s">
        <v>431</v>
      </c>
    </row>
    <row r="2" spans="1:11" ht="210" x14ac:dyDescent="0.25">
      <c r="A2" s="202">
        <v>1</v>
      </c>
      <c r="B2" s="105" t="s">
        <v>432</v>
      </c>
      <c r="C2" s="51" t="str">
        <f>"Z"&amp;A2&amp;": "&amp;B2</f>
        <v>Z1: Nedostatečná údržba aktiv</v>
      </c>
      <c r="D2" s="51" t="s">
        <v>433</v>
      </c>
      <c r="E2" s="52" t="s">
        <v>231</v>
      </c>
      <c r="F2" s="52" t="s">
        <v>231</v>
      </c>
      <c r="G2" s="101" t="s">
        <v>231</v>
      </c>
      <c r="H2" s="52" t="s">
        <v>231</v>
      </c>
      <c r="I2" s="52"/>
      <c r="J2" s="133"/>
      <c r="K2" s="54"/>
    </row>
    <row r="3" spans="1:11" ht="90" x14ac:dyDescent="0.25">
      <c r="A3" s="202">
        <v>2</v>
      </c>
      <c r="B3" s="105" t="s">
        <v>434</v>
      </c>
      <c r="C3" s="51" t="str">
        <f t="shared" ref="C3:C16" si="0">"Z"&amp;A3&amp;": "&amp;B3</f>
        <v>Z2: Zastaralost aktiv</v>
      </c>
      <c r="D3" s="51" t="s">
        <v>435</v>
      </c>
      <c r="E3" s="52" t="s">
        <v>231</v>
      </c>
      <c r="F3" s="52" t="s">
        <v>231</v>
      </c>
      <c r="G3" s="52" t="s">
        <v>231</v>
      </c>
      <c r="H3" s="52" t="s">
        <v>231</v>
      </c>
      <c r="I3" s="53"/>
      <c r="J3" s="134"/>
      <c r="K3" s="54"/>
    </row>
    <row r="4" spans="1:11" ht="105" x14ac:dyDescent="0.25">
      <c r="A4" s="202">
        <v>3</v>
      </c>
      <c r="B4" s="106" t="s">
        <v>436</v>
      </c>
      <c r="C4" s="51" t="str">
        <f t="shared" si="0"/>
        <v>Z3: Nedostatečná ochrana perimetru</v>
      </c>
      <c r="D4" s="55" t="s">
        <v>437</v>
      </c>
      <c r="E4" s="52" t="s">
        <v>231</v>
      </c>
      <c r="F4" s="52" t="s">
        <v>231</v>
      </c>
      <c r="G4" s="52" t="s">
        <v>231</v>
      </c>
      <c r="H4" s="52" t="s">
        <v>231</v>
      </c>
      <c r="I4" s="53"/>
      <c r="J4" s="134"/>
      <c r="K4" s="54"/>
    </row>
    <row r="5" spans="1:11" ht="161.1" customHeight="1" x14ac:dyDescent="0.25">
      <c r="A5" s="202">
        <v>4</v>
      </c>
      <c r="B5" s="105" t="s">
        <v>438</v>
      </c>
      <c r="C5" s="51" t="str">
        <f>"Z"&amp;A5&amp;": "&amp;B5</f>
        <v>Z4: Nedostatečné bezpečnostní povědomí uživatelů, administrátorů, osob zastávající bezpečnostní role, dodavatelů a vrcholového vedení</v>
      </c>
      <c r="D5" s="51" t="s">
        <v>439</v>
      </c>
      <c r="E5" s="53"/>
      <c r="F5" s="53"/>
      <c r="G5" s="53"/>
      <c r="H5" s="53"/>
      <c r="I5" s="52"/>
      <c r="J5" s="133" t="s">
        <v>231</v>
      </c>
      <c r="K5" s="56" t="s">
        <v>231</v>
      </c>
    </row>
    <row r="6" spans="1:11" ht="161.1" customHeight="1" x14ac:dyDescent="0.25">
      <c r="A6" s="202">
        <v>5</v>
      </c>
      <c r="B6" s="105" t="s">
        <v>440</v>
      </c>
      <c r="C6" s="51" t="str">
        <f>"Z"&amp;A6&amp;": "&amp;B6</f>
        <v>Z5: Nedostatečné zálohování</v>
      </c>
      <c r="D6" s="51" t="s">
        <v>441</v>
      </c>
      <c r="E6" s="53" t="s">
        <v>231</v>
      </c>
      <c r="F6" s="53" t="s">
        <v>231</v>
      </c>
      <c r="G6" s="53"/>
      <c r="H6" s="53" t="s">
        <v>231</v>
      </c>
      <c r="I6" s="52" t="s">
        <v>231</v>
      </c>
      <c r="J6" s="133" t="s">
        <v>231</v>
      </c>
      <c r="K6" s="56" t="s">
        <v>231</v>
      </c>
    </row>
    <row r="7" spans="1:11" ht="120" x14ac:dyDescent="0.25">
      <c r="A7" s="202">
        <v>6</v>
      </c>
      <c r="B7" s="106" t="s">
        <v>442</v>
      </c>
      <c r="C7" s="51" t="str">
        <f t="shared" si="0"/>
        <v>Z6: Nevhodné nastavení přístupových oprávnění</v>
      </c>
      <c r="D7" s="55" t="s">
        <v>443</v>
      </c>
      <c r="E7" s="52" t="s">
        <v>231</v>
      </c>
      <c r="F7" s="52" t="s">
        <v>231</v>
      </c>
      <c r="G7" s="53" t="s">
        <v>231</v>
      </c>
      <c r="H7" s="52" t="s">
        <v>231</v>
      </c>
      <c r="I7" s="52" t="s">
        <v>231</v>
      </c>
      <c r="J7" s="133" t="s">
        <v>231</v>
      </c>
      <c r="K7" s="56" t="s">
        <v>231</v>
      </c>
    </row>
    <row r="8" spans="1:11" ht="135" x14ac:dyDescent="0.25">
      <c r="A8" s="202">
        <v>7</v>
      </c>
      <c r="B8" s="105" t="s">
        <v>444</v>
      </c>
      <c r="C8" s="51" t="str">
        <f t="shared" si="0"/>
        <v xml:space="preserve">Z7: Nedostatečné postupy a procesy pro detekování kybernetických bezpečnostních událostí a identifikování kybernetických bezpečnostních incidentů </v>
      </c>
      <c r="D8" s="51" t="s">
        <v>445</v>
      </c>
      <c r="E8" s="52"/>
      <c r="F8" s="52" t="s">
        <v>231</v>
      </c>
      <c r="G8" s="52" t="s">
        <v>231</v>
      </c>
      <c r="H8" s="53"/>
      <c r="I8" s="52" t="s">
        <v>231</v>
      </c>
      <c r="J8" s="133" t="s">
        <v>231</v>
      </c>
      <c r="K8" s="54"/>
    </row>
    <row r="9" spans="1:11" ht="120" x14ac:dyDescent="0.25">
      <c r="A9" s="202">
        <v>8</v>
      </c>
      <c r="B9" s="105" t="s">
        <v>446</v>
      </c>
      <c r="C9" s="51" t="str">
        <f t="shared" si="0"/>
        <v xml:space="preserve">Z8: Nedostatečné monitorování činnosti uživatelů a administrátorů a neschopnost odhalit činnost, která může mít vliv na bezpečnost regulované služby </v>
      </c>
      <c r="D9" s="51" t="s">
        <v>447</v>
      </c>
      <c r="E9" s="52" t="s">
        <v>231</v>
      </c>
      <c r="F9" s="52" t="s">
        <v>231</v>
      </c>
      <c r="G9" s="52" t="s">
        <v>231</v>
      </c>
      <c r="H9" s="53"/>
      <c r="I9" s="52" t="s">
        <v>231</v>
      </c>
      <c r="J9" s="133" t="s">
        <v>231</v>
      </c>
      <c r="K9" s="54" t="s">
        <v>231</v>
      </c>
    </row>
    <row r="10" spans="1:11" ht="240" x14ac:dyDescent="0.25">
      <c r="A10" s="202">
        <v>9</v>
      </c>
      <c r="B10" s="105" t="s">
        <v>448</v>
      </c>
      <c r="C10" s="51" t="str">
        <f t="shared" si="0"/>
        <v>Z9: Nedostatečné stanovení bezpečnostních pravidel a postupů, nepřesné nebo nejednoznačné vymezení práv a povinností uživatelů, administrátorů, osob zastávající bezpečnostní role, dodavatelů a vrcholového vedení</v>
      </c>
      <c r="D10" s="51" t="s">
        <v>449</v>
      </c>
      <c r="E10" s="52" t="s">
        <v>231</v>
      </c>
      <c r="F10" s="52" t="s">
        <v>231</v>
      </c>
      <c r="G10" s="52" t="s">
        <v>231</v>
      </c>
      <c r="H10" s="52" t="s">
        <v>231</v>
      </c>
      <c r="I10" s="52" t="s">
        <v>231</v>
      </c>
      <c r="J10" s="133"/>
      <c r="K10" s="56"/>
    </row>
    <row r="11" spans="1:11" ht="180" x14ac:dyDescent="0.25">
      <c r="A11" s="202">
        <v>10</v>
      </c>
      <c r="B11" s="106" t="s">
        <v>450</v>
      </c>
      <c r="C11" s="51" t="str">
        <f t="shared" si="0"/>
        <v>Z10: Nedostatečná ochrana aktiv</v>
      </c>
      <c r="D11" s="51" t="s">
        <v>451</v>
      </c>
      <c r="E11" s="52" t="s">
        <v>231</v>
      </c>
      <c r="F11" s="52" t="s">
        <v>231</v>
      </c>
      <c r="G11" s="52" t="s">
        <v>231</v>
      </c>
      <c r="H11" s="52" t="s">
        <v>231</v>
      </c>
      <c r="I11" s="52" t="s">
        <v>231</v>
      </c>
      <c r="J11" s="133" t="s">
        <v>231</v>
      </c>
      <c r="K11" s="56" t="s">
        <v>231</v>
      </c>
    </row>
    <row r="12" spans="1:11" ht="120" x14ac:dyDescent="0.25">
      <c r="A12" s="202">
        <v>11</v>
      </c>
      <c r="B12" s="106" t="s">
        <v>452</v>
      </c>
      <c r="C12" s="51" t="str">
        <f t="shared" si="0"/>
        <v>Z11: Nevhodně navržená bezpečná architektura</v>
      </c>
      <c r="D12" s="55" t="s">
        <v>453</v>
      </c>
      <c r="E12" s="52" t="s">
        <v>231</v>
      </c>
      <c r="F12" s="52" t="s">
        <v>231</v>
      </c>
      <c r="G12" s="52" t="s">
        <v>231</v>
      </c>
      <c r="H12" s="53"/>
      <c r="I12" s="53"/>
      <c r="J12" s="134"/>
      <c r="K12" s="54"/>
    </row>
    <row r="13" spans="1:11" ht="90" x14ac:dyDescent="0.25">
      <c r="A13" s="202">
        <v>12</v>
      </c>
      <c r="B13" s="106" t="s">
        <v>454</v>
      </c>
      <c r="C13" s="51" t="str">
        <f t="shared" si="0"/>
        <v>Z12: Nedostatečná míra nezávislé kontroly</v>
      </c>
      <c r="D13" s="51" t="s">
        <v>455</v>
      </c>
      <c r="E13" s="52" t="s">
        <v>231</v>
      </c>
      <c r="F13" s="52" t="s">
        <v>231</v>
      </c>
      <c r="G13" s="52" t="s">
        <v>231</v>
      </c>
      <c r="H13" s="52" t="s">
        <v>231</v>
      </c>
      <c r="I13" s="52" t="s">
        <v>231</v>
      </c>
      <c r="J13" s="133" t="s">
        <v>231</v>
      </c>
      <c r="K13" s="56" t="s">
        <v>231</v>
      </c>
    </row>
    <row r="14" spans="1:11" ht="135" x14ac:dyDescent="0.25">
      <c r="A14" s="203">
        <v>13</v>
      </c>
      <c r="B14" s="135" t="s">
        <v>456</v>
      </c>
      <c r="C14" s="136" t="str">
        <f t="shared" si="0"/>
        <v>Z13: Neschopnost včasného odhalení pochybení ze strany uživatelů, administrátorů, osob zastávajících bezpečností role, dodavatelů a vrcholného vedení</v>
      </c>
      <c r="D14" s="136" t="s">
        <v>457</v>
      </c>
      <c r="E14" s="137" t="s">
        <v>231</v>
      </c>
      <c r="F14" s="137" t="s">
        <v>231</v>
      </c>
      <c r="G14" s="137" t="s">
        <v>231</v>
      </c>
      <c r="H14" s="137" t="s">
        <v>231</v>
      </c>
      <c r="I14" s="137" t="s">
        <v>231</v>
      </c>
      <c r="J14" s="138" t="s">
        <v>231</v>
      </c>
      <c r="K14" s="139" t="s">
        <v>231</v>
      </c>
    </row>
    <row r="15" spans="1:11" ht="60" x14ac:dyDescent="0.25">
      <c r="A15" s="203">
        <v>14</v>
      </c>
      <c r="B15" s="135" t="s">
        <v>458</v>
      </c>
      <c r="C15" s="136" t="str">
        <f t="shared" si="0"/>
        <v>Z14: Nedostatek zaměstnanců s potřebnou odbornou úrovní znalostí</v>
      </c>
      <c r="D15" s="136" t="s">
        <v>459</v>
      </c>
      <c r="E15" s="137"/>
      <c r="F15" s="137"/>
      <c r="G15" s="137"/>
      <c r="H15" s="137"/>
      <c r="I15" s="137" t="s">
        <v>231</v>
      </c>
      <c r="J15" s="138" t="s">
        <v>231</v>
      </c>
      <c r="K15" s="139" t="s">
        <v>231</v>
      </c>
    </row>
    <row r="16" spans="1:11" ht="60" x14ac:dyDescent="0.25">
      <c r="A16" s="203">
        <v>15</v>
      </c>
      <c r="B16" s="136" t="s">
        <v>460</v>
      </c>
      <c r="C16" s="136" t="str">
        <f t="shared" si="0"/>
        <v>Z15: Umístění aktiva mimo fyzickou kontrolu (například na území cizího státu)</v>
      </c>
      <c r="D16" s="136" t="s">
        <v>461</v>
      </c>
      <c r="E16" s="137" t="s">
        <v>231</v>
      </c>
      <c r="F16" s="137" t="s">
        <v>231</v>
      </c>
      <c r="G16" s="137" t="s">
        <v>231</v>
      </c>
      <c r="H16" s="137" t="s">
        <v>231</v>
      </c>
      <c r="I16" s="137" t="s">
        <v>231</v>
      </c>
      <c r="J16" s="137" t="s">
        <v>231</v>
      </c>
      <c r="K16" s="139" t="s">
        <v>231</v>
      </c>
    </row>
    <row r="17" spans="1:11" ht="75" x14ac:dyDescent="0.25">
      <c r="A17" s="203">
        <v>16</v>
      </c>
      <c r="B17" s="135" t="s">
        <v>462</v>
      </c>
      <c r="C17" s="136" t="s">
        <v>463</v>
      </c>
      <c r="D17" s="136" t="s">
        <v>464</v>
      </c>
      <c r="E17" s="137" t="s">
        <v>231</v>
      </c>
      <c r="F17" s="137" t="s">
        <v>231</v>
      </c>
      <c r="G17" s="137"/>
      <c r="H17" s="137" t="s">
        <v>231</v>
      </c>
      <c r="I17" s="137"/>
      <c r="J17" s="137" t="s">
        <v>231</v>
      </c>
      <c r="K17" s="139" t="s">
        <v>231</v>
      </c>
    </row>
    <row r="18" spans="1:11" ht="75.75" thickBot="1" x14ac:dyDescent="0.3">
      <c r="A18" s="204">
        <v>17</v>
      </c>
      <c r="B18" s="107" t="s">
        <v>465</v>
      </c>
      <c r="C18" s="107" t="s">
        <v>466</v>
      </c>
      <c r="D18" s="108" t="s">
        <v>467</v>
      </c>
      <c r="E18" s="57" t="s">
        <v>231</v>
      </c>
      <c r="F18" s="57" t="s">
        <v>231</v>
      </c>
      <c r="G18" s="57" t="s">
        <v>231</v>
      </c>
      <c r="H18" s="57" t="s">
        <v>231</v>
      </c>
      <c r="I18" s="57" t="s">
        <v>231</v>
      </c>
      <c r="J18" s="57" t="s">
        <v>231</v>
      </c>
      <c r="K18" s="58" t="s">
        <v>231</v>
      </c>
    </row>
  </sheetData>
  <sheetProtection algorithmName="SHA-512" hashValue="zNmo8gxESogg8Us6uWLZnLah3Z20zMFihpjJ8KwrmmniHP10nNUTV7co3sngE5x9/qUg4UxyiT6Xt+U9QFSO0Q==" saltValue="ZKx2akaIc9Rci7VqCfHkEA==" spinCount="100000" sheet="1" objects="1" scenarios="1"/>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9952-80EE-4E65-A494-BCEC7DC05190}">
  <dimension ref="A1:I22"/>
  <sheetViews>
    <sheetView topLeftCell="C1" zoomScaleNormal="100" workbookViewId="0">
      <pane ySplit="1" topLeftCell="A17" activePane="bottomLeft" state="frozen"/>
      <selection pane="bottomLeft" activeCell="L19" sqref="L19"/>
    </sheetView>
  </sheetViews>
  <sheetFormatPr defaultRowHeight="15" x14ac:dyDescent="0.25"/>
  <cols>
    <col min="1" max="1" width="5" customWidth="1"/>
    <col min="2" max="3" width="49.5703125" customWidth="1"/>
    <col min="4" max="4" width="80.42578125" customWidth="1"/>
    <col min="5" max="6" width="16.42578125" customWidth="1"/>
    <col min="7" max="7" width="7.42578125" customWidth="1"/>
    <col min="8" max="8" width="6.42578125" customWidth="1"/>
    <col min="9" max="9" width="7.42578125" customWidth="1"/>
  </cols>
  <sheetData>
    <row r="1" spans="1:9" ht="60" x14ac:dyDescent="0.25">
      <c r="A1" s="209" t="s">
        <v>187</v>
      </c>
      <c r="B1" s="210" t="s">
        <v>468</v>
      </c>
      <c r="C1" s="210" t="s">
        <v>429</v>
      </c>
      <c r="D1" s="210" t="s">
        <v>469</v>
      </c>
      <c r="E1" s="210" t="s">
        <v>470</v>
      </c>
      <c r="F1" s="147" t="s">
        <v>471</v>
      </c>
      <c r="G1" s="210" t="s">
        <v>472</v>
      </c>
      <c r="H1" s="210" t="s">
        <v>473</v>
      </c>
      <c r="I1" s="211" t="s">
        <v>474</v>
      </c>
    </row>
    <row r="2" spans="1:9" ht="135" x14ac:dyDescent="0.25">
      <c r="A2" s="212">
        <v>1</v>
      </c>
      <c r="B2" s="44" t="s">
        <v>475</v>
      </c>
      <c r="C2" s="44" t="str">
        <f>"H"&amp;A2&amp;": "&amp;B2</f>
        <v>H1: Porušení bezpečnostní politiky, provedení neoprávněných činností, zneužití oprávnění ze strany uživatelů a administrátorů, osob zastavajicích bezpečnostní role, dodavatelů a vrcholného vedení</v>
      </c>
      <c r="D2" s="45" t="s">
        <v>476</v>
      </c>
      <c r="E2" s="241" t="s">
        <v>477</v>
      </c>
      <c r="F2" s="241" t="s">
        <v>478</v>
      </c>
      <c r="G2" s="46" t="s">
        <v>231</v>
      </c>
      <c r="H2" s="46" t="s">
        <v>231</v>
      </c>
      <c r="I2" s="47" t="s">
        <v>231</v>
      </c>
    </row>
    <row r="3" spans="1:9" ht="90" x14ac:dyDescent="0.25">
      <c r="A3" s="212">
        <v>2</v>
      </c>
      <c r="B3" s="103" t="s">
        <v>479</v>
      </c>
      <c r="C3" s="103" t="str">
        <f t="shared" ref="C3:C19" si="0">"H"&amp;A3&amp;": "&amp;B3</f>
        <v>H2: Poškození nebo selhání technického nebo programového vybavení</v>
      </c>
      <c r="D3" s="104" t="s">
        <v>480</v>
      </c>
      <c r="E3" s="242" t="s">
        <v>481</v>
      </c>
      <c r="F3" s="242" t="s">
        <v>482</v>
      </c>
      <c r="G3" s="46" t="s">
        <v>231</v>
      </c>
      <c r="H3" s="46" t="s">
        <v>231</v>
      </c>
      <c r="I3" s="47"/>
    </row>
    <row r="4" spans="1:9" ht="135" x14ac:dyDescent="0.25">
      <c r="A4" s="212">
        <v>3</v>
      </c>
      <c r="B4" s="44" t="s">
        <v>483</v>
      </c>
      <c r="C4" s="44" t="str">
        <f t="shared" si="0"/>
        <v xml:space="preserve">H3: Zneužití identity </v>
      </c>
      <c r="D4" s="44" t="s">
        <v>484</v>
      </c>
      <c r="E4" s="241" t="s">
        <v>477</v>
      </c>
      <c r="F4" s="241" t="s">
        <v>478</v>
      </c>
      <c r="G4" s="46" t="s">
        <v>231</v>
      </c>
      <c r="H4" s="46"/>
      <c r="I4" s="47" t="s">
        <v>231</v>
      </c>
    </row>
    <row r="5" spans="1:9" ht="60" x14ac:dyDescent="0.25">
      <c r="A5" s="212">
        <v>4</v>
      </c>
      <c r="B5" s="44" t="s">
        <v>485</v>
      </c>
      <c r="C5" s="44" t="str">
        <f t="shared" si="0"/>
        <v>H4: Užívání programového vybavení v rozporu s licenčními podmínkami</v>
      </c>
      <c r="D5" s="45" t="s">
        <v>486</v>
      </c>
      <c r="E5" s="241" t="s">
        <v>487</v>
      </c>
      <c r="F5" s="241" t="s">
        <v>478</v>
      </c>
      <c r="G5" s="46" t="s">
        <v>231</v>
      </c>
      <c r="H5" s="46" t="s">
        <v>231</v>
      </c>
      <c r="I5" s="47"/>
    </row>
    <row r="6" spans="1:9" ht="75" x14ac:dyDescent="0.25">
      <c r="A6" s="212">
        <v>5</v>
      </c>
      <c r="B6" s="103" t="s">
        <v>488</v>
      </c>
      <c r="C6" s="103" t="str">
        <f t="shared" si="0"/>
        <v xml:space="preserve">H5: Škodlivý kód (například viry, spyware, trojské koně) </v>
      </c>
      <c r="D6" s="103" t="s">
        <v>489</v>
      </c>
      <c r="E6" s="243" t="s">
        <v>477</v>
      </c>
      <c r="F6" s="243" t="s">
        <v>482</v>
      </c>
      <c r="G6" s="46" t="s">
        <v>231</v>
      </c>
      <c r="H6" s="46" t="s">
        <v>231</v>
      </c>
      <c r="I6" s="47" t="s">
        <v>231</v>
      </c>
    </row>
    <row r="7" spans="1:9" ht="120" x14ac:dyDescent="0.25">
      <c r="A7" s="212">
        <v>6</v>
      </c>
      <c r="B7" s="44" t="s">
        <v>490</v>
      </c>
      <c r="C7" s="44" t="str">
        <f t="shared" si="0"/>
        <v>H6: Narušení fyzické bezpečnosti</v>
      </c>
      <c r="D7" s="44" t="s">
        <v>491</v>
      </c>
      <c r="E7" s="241" t="s">
        <v>477</v>
      </c>
      <c r="F7" s="241" t="s">
        <v>478</v>
      </c>
      <c r="G7" s="46" t="s">
        <v>231</v>
      </c>
      <c r="H7" s="46" t="s">
        <v>231</v>
      </c>
      <c r="I7" s="47" t="s">
        <v>231</v>
      </c>
    </row>
    <row r="8" spans="1:9" ht="45" x14ac:dyDescent="0.25">
      <c r="A8" s="212">
        <v>7</v>
      </c>
      <c r="B8" s="44" t="s">
        <v>492</v>
      </c>
      <c r="C8" s="44" t="str">
        <f t="shared" si="0"/>
        <v>H7: Přerušení poskytování služeb elektronických komunikací, satelitních služeb nebo dodávek elektrické energie nebo jiných důležitých služeb</v>
      </c>
      <c r="D8" s="44" t="s">
        <v>493</v>
      </c>
      <c r="E8" s="101" t="s">
        <v>494</v>
      </c>
      <c r="F8" s="101" t="s">
        <v>478</v>
      </c>
      <c r="G8" s="46" t="s">
        <v>231</v>
      </c>
      <c r="H8" s="46" t="s">
        <v>231</v>
      </c>
      <c r="I8" s="47"/>
    </row>
    <row r="9" spans="1:9" ht="45" x14ac:dyDescent="0.25">
      <c r="A9" s="212">
        <v>8</v>
      </c>
      <c r="B9" s="44" t="s">
        <v>495</v>
      </c>
      <c r="C9" s="44" t="s">
        <v>496</v>
      </c>
      <c r="D9" s="44" t="s">
        <v>497</v>
      </c>
      <c r="E9" s="101" t="s">
        <v>494</v>
      </c>
      <c r="F9" s="101" t="s">
        <v>478</v>
      </c>
      <c r="G9" s="46"/>
      <c r="H9" s="46" t="s">
        <v>231</v>
      </c>
      <c r="I9" s="47"/>
    </row>
    <row r="10" spans="1:9" ht="75" x14ac:dyDescent="0.25">
      <c r="A10" s="212">
        <v>9</v>
      </c>
      <c r="B10" s="103" t="s">
        <v>498</v>
      </c>
      <c r="C10" s="103" t="str">
        <f t="shared" si="0"/>
        <v xml:space="preserve">H9: Zneužití nebo neoprávněná modifikace informací </v>
      </c>
      <c r="D10" s="103" t="s">
        <v>499</v>
      </c>
      <c r="E10" s="243" t="s">
        <v>477</v>
      </c>
      <c r="F10" s="243" t="s">
        <v>482</v>
      </c>
      <c r="G10" s="46" t="s">
        <v>231</v>
      </c>
      <c r="H10" s="46" t="s">
        <v>231</v>
      </c>
      <c r="I10" s="47" t="s">
        <v>231</v>
      </c>
    </row>
    <row r="11" spans="1:9" ht="135" x14ac:dyDescent="0.25">
      <c r="A11" s="212">
        <v>10</v>
      </c>
      <c r="B11" s="103" t="s">
        <v>500</v>
      </c>
      <c r="C11" s="103" t="str">
        <f t="shared" si="0"/>
        <v>H10: Ztráta, odcizení nebo poškození aktiva</v>
      </c>
      <c r="D11" s="103" t="s">
        <v>501</v>
      </c>
      <c r="E11" s="243" t="s">
        <v>477</v>
      </c>
      <c r="F11" s="243" t="s">
        <v>482</v>
      </c>
      <c r="G11" s="46"/>
      <c r="H11" s="46" t="s">
        <v>231</v>
      </c>
      <c r="I11" s="47" t="s">
        <v>231</v>
      </c>
    </row>
    <row r="12" spans="1:9" ht="135" x14ac:dyDescent="0.25">
      <c r="A12" s="212">
        <v>11</v>
      </c>
      <c r="B12" s="44" t="s">
        <v>502</v>
      </c>
      <c r="C12" s="44" t="str">
        <f t="shared" si="0"/>
        <v>H11: Nedodržení smluvního závazku ze strany dodavatele</v>
      </c>
      <c r="D12" s="45" t="s">
        <v>503</v>
      </c>
      <c r="E12" s="241" t="s">
        <v>504</v>
      </c>
      <c r="F12" s="241" t="s">
        <v>478</v>
      </c>
      <c r="G12" s="46" t="s">
        <v>231</v>
      </c>
      <c r="H12" s="46" t="s">
        <v>231</v>
      </c>
      <c r="I12" s="47" t="s">
        <v>231</v>
      </c>
    </row>
    <row r="13" spans="1:9" ht="180" x14ac:dyDescent="0.25">
      <c r="A13" s="212">
        <v>12</v>
      </c>
      <c r="B13" s="44" t="s">
        <v>505</v>
      </c>
      <c r="C13" s="44" t="str">
        <f t="shared" si="0"/>
        <v>H12: Pochybení ze strany uživatelů, administrátorů, osob zastávajících bezpečnostní role, dodavatelů a vrcholného vedení</v>
      </c>
      <c r="D13" s="45" t="s">
        <v>506</v>
      </c>
      <c r="E13" s="241" t="s">
        <v>487</v>
      </c>
      <c r="F13" s="241" t="s">
        <v>478</v>
      </c>
      <c r="G13" s="46" t="s">
        <v>231</v>
      </c>
      <c r="H13" s="46" t="s">
        <v>231</v>
      </c>
      <c r="I13" s="47" t="s">
        <v>231</v>
      </c>
    </row>
    <row r="14" spans="1:9" ht="60" x14ac:dyDescent="0.25">
      <c r="A14" s="212">
        <v>13</v>
      </c>
      <c r="B14" s="103" t="s">
        <v>507</v>
      </c>
      <c r="C14" s="103" t="str">
        <f t="shared" si="0"/>
        <v>H13: Zneužití vnitřních prostředků, sabotáž</v>
      </c>
      <c r="D14" s="103" t="s">
        <v>508</v>
      </c>
      <c r="E14" s="243" t="s">
        <v>477</v>
      </c>
      <c r="F14" s="243" t="s">
        <v>482</v>
      </c>
      <c r="G14" s="46" t="s">
        <v>231</v>
      </c>
      <c r="H14" s="46" t="s">
        <v>231</v>
      </c>
      <c r="I14" s="47" t="s">
        <v>231</v>
      </c>
    </row>
    <row r="15" spans="1:9" ht="90" x14ac:dyDescent="0.25">
      <c r="A15" s="212">
        <v>14</v>
      </c>
      <c r="B15" s="103" t="s">
        <v>509</v>
      </c>
      <c r="C15" s="103" t="str">
        <f t="shared" si="0"/>
        <v>H14: Dlouhodobé přerušení poskytování služeb elektronických komunikací, dodávky elektrické energie nebo jiných důležitých služeb</v>
      </c>
      <c r="D15" s="103" t="s">
        <v>510</v>
      </c>
      <c r="E15" s="243" t="s">
        <v>494</v>
      </c>
      <c r="F15" s="243" t="s">
        <v>482</v>
      </c>
      <c r="G15" s="46"/>
      <c r="H15" s="46" t="s">
        <v>231</v>
      </c>
      <c r="I15" s="47"/>
    </row>
    <row r="16" spans="1:9" ht="45" x14ac:dyDescent="0.25">
      <c r="A16" s="212">
        <v>15</v>
      </c>
      <c r="B16" s="44" t="s">
        <v>511</v>
      </c>
      <c r="C16" s="44" t="str">
        <f t="shared" si="0"/>
        <v>H15: Zaměstnanci s nedostatečnou odbornou úrovní znalostí</v>
      </c>
      <c r="D16" s="44" t="s">
        <v>512</v>
      </c>
      <c r="E16" s="241" t="s">
        <v>477</v>
      </c>
      <c r="F16" s="241" t="s">
        <v>478</v>
      </c>
      <c r="G16" s="46" t="s">
        <v>231</v>
      </c>
      <c r="H16" s="46" t="s">
        <v>231</v>
      </c>
      <c r="I16" s="47" t="s">
        <v>231</v>
      </c>
    </row>
    <row r="17" spans="1:9" ht="195" x14ac:dyDescent="0.25">
      <c r="A17" s="212">
        <v>16</v>
      </c>
      <c r="B17" s="103" t="s">
        <v>513</v>
      </c>
      <c r="C17" s="103" t="str">
        <f t="shared" si="0"/>
        <v xml:space="preserve">H16: Cílený kybernetický útok pomocí sociálního inženýrství, použití špionážních technik </v>
      </c>
      <c r="D17" s="103" t="s">
        <v>514</v>
      </c>
      <c r="E17" s="243" t="s">
        <v>504</v>
      </c>
      <c r="F17" s="243" t="s">
        <v>482</v>
      </c>
      <c r="G17" s="46" t="s">
        <v>231</v>
      </c>
      <c r="H17" s="46" t="s">
        <v>231</v>
      </c>
      <c r="I17" s="47" t="s">
        <v>231</v>
      </c>
    </row>
    <row r="18" spans="1:9" ht="30" x14ac:dyDescent="0.25">
      <c r="A18" s="212">
        <v>17</v>
      </c>
      <c r="B18" s="103" t="s">
        <v>515</v>
      </c>
      <c r="C18" s="103" t="str">
        <f t="shared" si="0"/>
        <v>H17: Zneužití vyměnitelných technických nosičů dat</v>
      </c>
      <c r="D18" s="103" t="s">
        <v>516</v>
      </c>
      <c r="E18" s="243" t="s">
        <v>477</v>
      </c>
      <c r="F18" s="243" t="s">
        <v>482</v>
      </c>
      <c r="G18" s="46"/>
      <c r="H18" s="46"/>
      <c r="I18" s="47" t="s">
        <v>231</v>
      </c>
    </row>
    <row r="19" spans="1:9" ht="120" x14ac:dyDescent="0.25">
      <c r="A19" s="212">
        <v>18</v>
      </c>
      <c r="B19" s="103" t="s">
        <v>517</v>
      </c>
      <c r="C19" s="103" t="str">
        <f t="shared" si="0"/>
        <v>H18: Napadení (odposlech, modifikace, podvržení) elektronické komunikace, satelitních služeb nebo jiných důležitých služeb</v>
      </c>
      <c r="D19" s="103" t="s">
        <v>518</v>
      </c>
      <c r="E19" s="243" t="s">
        <v>477</v>
      </c>
      <c r="F19" s="243" t="s">
        <v>482</v>
      </c>
      <c r="G19" s="46" t="s">
        <v>231</v>
      </c>
      <c r="H19" s="46"/>
      <c r="I19" s="47" t="s">
        <v>231</v>
      </c>
    </row>
    <row r="20" spans="1:9" ht="90" x14ac:dyDescent="0.25">
      <c r="A20" s="212">
        <v>19</v>
      </c>
      <c r="B20" s="103" t="s">
        <v>519</v>
      </c>
      <c r="C20" s="103" t="str">
        <f>"H"&amp;A20&amp;": "&amp;B20</f>
        <v>H19: Závislost na dodavateli</v>
      </c>
      <c r="D20" s="103" t="s">
        <v>520</v>
      </c>
      <c r="E20" s="243" t="s">
        <v>477</v>
      </c>
      <c r="F20" s="243" t="s">
        <v>482</v>
      </c>
      <c r="G20" s="46" t="s">
        <v>231</v>
      </c>
      <c r="H20" s="46" t="s">
        <v>231</v>
      </c>
      <c r="I20" s="47" t="s">
        <v>231</v>
      </c>
    </row>
    <row r="21" spans="1:9" ht="30" x14ac:dyDescent="0.25">
      <c r="A21" s="212">
        <v>20</v>
      </c>
      <c r="B21" s="44" t="s">
        <v>521</v>
      </c>
      <c r="C21" s="44" t="str">
        <f>"H"&amp;A21&amp;": "&amp;B21</f>
        <v>H20: Zneužití státní moci pro přístup k aktivům</v>
      </c>
      <c r="D21" s="44" t="s">
        <v>522</v>
      </c>
      <c r="E21" s="241" t="s">
        <v>504</v>
      </c>
      <c r="F21" s="241" t="s">
        <v>478</v>
      </c>
      <c r="G21" s="46" t="s">
        <v>231</v>
      </c>
      <c r="H21" s="46" t="s">
        <v>231</v>
      </c>
      <c r="I21" s="47" t="s">
        <v>231</v>
      </c>
    </row>
    <row r="22" spans="1:9" ht="60.75" thickBot="1" x14ac:dyDescent="0.3">
      <c r="A22" s="213">
        <v>21</v>
      </c>
      <c r="B22" s="48" t="s">
        <v>523</v>
      </c>
      <c r="C22" s="48" t="str">
        <f>"H"&amp;A22&amp;": "&amp;B22</f>
        <v>H21: Zpřístupnění nebo předání aktiv na základě žádosti státu</v>
      </c>
      <c r="D22" s="148" t="s">
        <v>524</v>
      </c>
      <c r="E22" s="244" t="s">
        <v>504</v>
      </c>
      <c r="F22" s="244" t="s">
        <v>478</v>
      </c>
      <c r="G22" s="49" t="s">
        <v>231</v>
      </c>
      <c r="H22" s="49" t="s">
        <v>231</v>
      </c>
      <c r="I22" s="50" t="s">
        <v>231</v>
      </c>
    </row>
  </sheetData>
  <sheetProtection algorithmName="SHA-512" hashValue="qG7dmRIsVWMJMYAKFLyb7+J4wPXUwhdX6h2DiJttqPRYLiIfym3BC3jzI2VDpwxEX+wqGwswaymti+hRbgTTOg==" saltValue="QPuW3oKo93P8/vksUFruuQ==" spinCount="100000" sheet="1" objects="1" scenarios="1"/>
  <phoneticPr fontId="33" type="noConversion"/>
  <pageMargins left="0.7" right="0.7" top="0.78740157499999996" bottom="0.78740157499999996" header="0.3" footer="0.3"/>
  <pageSetup paperSize="9" orientation="portrait"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A6EE-FA33-42EB-9D9A-01B998D6B68D}">
  <dimension ref="A1:V19"/>
  <sheetViews>
    <sheetView topLeftCell="A2" zoomScale="85" zoomScaleNormal="85" workbookViewId="0">
      <selection activeCell="G9" sqref="G9"/>
    </sheetView>
  </sheetViews>
  <sheetFormatPr defaultRowHeight="15" x14ac:dyDescent="0.25"/>
  <cols>
    <col min="1" max="1" width="4.5703125" customWidth="1"/>
    <col min="2" max="2" width="70.5703125" customWidth="1"/>
    <col min="3" max="22" width="11.42578125" customWidth="1"/>
  </cols>
  <sheetData>
    <row r="1" spans="1:22" ht="30" customHeight="1" x14ac:dyDescent="0.25">
      <c r="C1" s="334" t="s">
        <v>525</v>
      </c>
      <c r="D1" s="334"/>
      <c r="E1" s="334"/>
      <c r="F1" s="334"/>
      <c r="G1" s="334"/>
      <c r="H1" s="334"/>
      <c r="I1" s="334"/>
      <c r="J1" s="334"/>
      <c r="K1" s="334"/>
      <c r="L1" s="334"/>
      <c r="M1" s="334"/>
      <c r="N1" s="334"/>
      <c r="O1" s="334"/>
      <c r="P1" s="334"/>
      <c r="Q1" s="334"/>
      <c r="R1" s="334"/>
      <c r="S1" s="334"/>
      <c r="T1" s="334"/>
      <c r="U1" s="334"/>
      <c r="V1" s="334"/>
    </row>
    <row r="2" spans="1:22" s="149" customFormat="1" ht="273.75" customHeight="1" x14ac:dyDescent="0.25">
      <c r="A2" s="214" t="s">
        <v>187</v>
      </c>
      <c r="B2" s="214" t="s">
        <v>526</v>
      </c>
      <c r="C2" s="215" t="s">
        <v>527</v>
      </c>
      <c r="D2" s="215" t="s">
        <v>479</v>
      </c>
      <c r="E2" s="215" t="s">
        <v>528</v>
      </c>
      <c r="F2" s="215" t="s">
        <v>485</v>
      </c>
      <c r="G2" s="215" t="s">
        <v>529</v>
      </c>
      <c r="H2" s="215" t="s">
        <v>490</v>
      </c>
      <c r="I2" s="215" t="s">
        <v>492</v>
      </c>
      <c r="J2" s="215" t="s">
        <v>530</v>
      </c>
      <c r="K2" s="215" t="s">
        <v>531</v>
      </c>
      <c r="L2" s="215" t="s">
        <v>500</v>
      </c>
      <c r="M2" s="215" t="s">
        <v>502</v>
      </c>
      <c r="N2" s="215" t="s">
        <v>532</v>
      </c>
      <c r="O2" s="215" t="s">
        <v>507</v>
      </c>
      <c r="P2" s="215" t="s">
        <v>533</v>
      </c>
      <c r="Q2" s="215" t="s">
        <v>513</v>
      </c>
      <c r="R2" s="215" t="s">
        <v>515</v>
      </c>
      <c r="S2" s="215" t="s">
        <v>517</v>
      </c>
      <c r="T2" s="215" t="s">
        <v>519</v>
      </c>
      <c r="U2" s="215" t="s">
        <v>521</v>
      </c>
      <c r="V2" s="215" t="s">
        <v>523</v>
      </c>
    </row>
    <row r="3" spans="1:22" x14ac:dyDescent="0.25">
      <c r="A3" s="216">
        <v>1</v>
      </c>
      <c r="B3" s="217" t="s">
        <v>432</v>
      </c>
      <c r="C3" s="53">
        <v>1</v>
      </c>
      <c r="D3" s="53">
        <v>1</v>
      </c>
      <c r="E3" s="53">
        <v>1</v>
      </c>
      <c r="F3" s="53"/>
      <c r="G3" s="53">
        <v>1</v>
      </c>
      <c r="H3" s="53">
        <v>1</v>
      </c>
      <c r="I3" s="53">
        <v>1</v>
      </c>
      <c r="J3" s="53">
        <v>1</v>
      </c>
      <c r="K3" s="53">
        <v>1</v>
      </c>
      <c r="L3" s="53">
        <v>1</v>
      </c>
      <c r="M3" s="53"/>
      <c r="N3" s="53">
        <v>1</v>
      </c>
      <c r="O3" s="53">
        <v>1</v>
      </c>
      <c r="P3" s="53">
        <v>1</v>
      </c>
      <c r="Q3" s="53">
        <v>1</v>
      </c>
      <c r="R3" s="53">
        <v>1</v>
      </c>
      <c r="S3" s="53">
        <v>1</v>
      </c>
      <c r="T3" s="53">
        <v>1</v>
      </c>
      <c r="U3" s="53"/>
      <c r="V3" s="53"/>
    </row>
    <row r="4" spans="1:22" x14ac:dyDescent="0.25">
      <c r="A4" s="216">
        <v>2</v>
      </c>
      <c r="B4" s="217" t="s">
        <v>434</v>
      </c>
      <c r="C4" s="53">
        <v>1</v>
      </c>
      <c r="D4" s="53">
        <v>1</v>
      </c>
      <c r="E4" s="53">
        <v>1</v>
      </c>
      <c r="F4" s="53"/>
      <c r="G4" s="53">
        <v>1</v>
      </c>
      <c r="H4" s="53">
        <v>1</v>
      </c>
      <c r="I4" s="53">
        <v>1</v>
      </c>
      <c r="J4" s="53"/>
      <c r="K4" s="53">
        <v>1</v>
      </c>
      <c r="L4" s="53">
        <v>1</v>
      </c>
      <c r="M4" s="53"/>
      <c r="N4" s="53">
        <v>1</v>
      </c>
      <c r="O4" s="53">
        <v>1</v>
      </c>
      <c r="P4" s="53">
        <v>1</v>
      </c>
      <c r="Q4" s="53">
        <v>1</v>
      </c>
      <c r="R4" s="53">
        <v>1</v>
      </c>
      <c r="S4" s="53">
        <v>1</v>
      </c>
      <c r="T4" s="53">
        <v>1</v>
      </c>
      <c r="U4" s="53"/>
      <c r="V4" s="53"/>
    </row>
    <row r="5" spans="1:22" x14ac:dyDescent="0.25">
      <c r="A5" s="216">
        <v>3</v>
      </c>
      <c r="B5" s="217" t="s">
        <v>436</v>
      </c>
      <c r="C5" s="53">
        <v>1</v>
      </c>
      <c r="D5" s="53">
        <v>1</v>
      </c>
      <c r="E5" s="53">
        <v>1</v>
      </c>
      <c r="F5" s="53"/>
      <c r="G5" s="53">
        <v>1</v>
      </c>
      <c r="H5" s="53">
        <v>1</v>
      </c>
      <c r="I5" s="53">
        <v>1</v>
      </c>
      <c r="J5" s="53">
        <v>1</v>
      </c>
      <c r="K5" s="53">
        <v>1</v>
      </c>
      <c r="L5" s="53">
        <v>1</v>
      </c>
      <c r="M5" s="53"/>
      <c r="N5" s="53">
        <v>1</v>
      </c>
      <c r="O5" s="53">
        <v>1</v>
      </c>
      <c r="P5" s="53">
        <v>1</v>
      </c>
      <c r="Q5" s="53">
        <v>1</v>
      </c>
      <c r="R5" s="53">
        <v>1</v>
      </c>
      <c r="S5" s="53">
        <v>1</v>
      </c>
      <c r="T5" s="53"/>
      <c r="U5" s="53">
        <v>1</v>
      </c>
      <c r="V5" s="53">
        <v>1</v>
      </c>
    </row>
    <row r="6" spans="1:22" ht="30" x14ac:dyDescent="0.25">
      <c r="A6" s="216">
        <v>4</v>
      </c>
      <c r="B6" s="217" t="s">
        <v>438</v>
      </c>
      <c r="C6" s="53">
        <v>1</v>
      </c>
      <c r="D6" s="53"/>
      <c r="E6" s="53">
        <v>1</v>
      </c>
      <c r="F6" s="53">
        <v>1</v>
      </c>
      <c r="G6" s="53">
        <v>1</v>
      </c>
      <c r="H6" s="53">
        <v>1</v>
      </c>
      <c r="I6" s="53"/>
      <c r="J6" s="53">
        <v>1</v>
      </c>
      <c r="K6" s="53">
        <v>1</v>
      </c>
      <c r="L6" s="53">
        <v>1</v>
      </c>
      <c r="M6" s="53">
        <v>1</v>
      </c>
      <c r="N6" s="53">
        <v>1</v>
      </c>
      <c r="O6" s="53"/>
      <c r="P6" s="53"/>
      <c r="Q6" s="53">
        <v>1</v>
      </c>
      <c r="R6" s="53">
        <v>1</v>
      </c>
      <c r="S6" s="53">
        <v>1</v>
      </c>
      <c r="T6" s="53">
        <v>1</v>
      </c>
      <c r="U6" s="53">
        <v>1</v>
      </c>
      <c r="V6" s="53">
        <v>1</v>
      </c>
    </row>
    <row r="7" spans="1:22" x14ac:dyDescent="0.25">
      <c r="A7" s="216">
        <v>5</v>
      </c>
      <c r="B7" s="217" t="s">
        <v>440</v>
      </c>
      <c r="C7" s="53">
        <v>1</v>
      </c>
      <c r="D7" s="53">
        <v>1</v>
      </c>
      <c r="E7" s="53"/>
      <c r="F7" s="53"/>
      <c r="G7" s="53">
        <v>1</v>
      </c>
      <c r="H7" s="53">
        <v>1</v>
      </c>
      <c r="I7" s="53">
        <v>1</v>
      </c>
      <c r="J7" s="53">
        <v>1</v>
      </c>
      <c r="K7" s="53">
        <v>1</v>
      </c>
      <c r="L7" s="53">
        <v>1</v>
      </c>
      <c r="M7" s="53">
        <v>1</v>
      </c>
      <c r="N7" s="53"/>
      <c r="O7" s="53"/>
      <c r="P7" s="53">
        <v>1</v>
      </c>
      <c r="Q7" s="53"/>
      <c r="R7" s="53"/>
      <c r="S7" s="53">
        <v>1</v>
      </c>
      <c r="T7" s="53"/>
      <c r="U7" s="53"/>
      <c r="V7" s="53"/>
    </row>
    <row r="8" spans="1:22" x14ac:dyDescent="0.25">
      <c r="A8" s="216">
        <v>6</v>
      </c>
      <c r="B8" s="217" t="s">
        <v>442</v>
      </c>
      <c r="C8" s="53">
        <v>1</v>
      </c>
      <c r="D8" s="53"/>
      <c r="E8" s="53">
        <v>1</v>
      </c>
      <c r="F8" s="53">
        <v>1</v>
      </c>
      <c r="G8" s="53">
        <v>1</v>
      </c>
      <c r="H8" s="53">
        <v>1</v>
      </c>
      <c r="I8" s="53"/>
      <c r="J8" s="53"/>
      <c r="K8" s="53">
        <v>1</v>
      </c>
      <c r="L8" s="53">
        <v>1</v>
      </c>
      <c r="M8" s="53">
        <v>1</v>
      </c>
      <c r="N8" s="53">
        <v>1</v>
      </c>
      <c r="O8" s="53">
        <v>1</v>
      </c>
      <c r="P8" s="53"/>
      <c r="Q8" s="53"/>
      <c r="R8" s="53">
        <v>1</v>
      </c>
      <c r="S8" s="53">
        <v>1</v>
      </c>
      <c r="T8" s="53">
        <v>1</v>
      </c>
      <c r="U8" s="53"/>
      <c r="V8" s="53"/>
    </row>
    <row r="9" spans="1:22" ht="45" x14ac:dyDescent="0.25">
      <c r="A9" s="216">
        <v>7</v>
      </c>
      <c r="B9" s="217" t="s">
        <v>534</v>
      </c>
      <c r="C9" s="53"/>
      <c r="D9" s="53"/>
      <c r="E9" s="53"/>
      <c r="F9" s="53"/>
      <c r="G9" s="53">
        <v>1</v>
      </c>
      <c r="H9" s="53">
        <v>1</v>
      </c>
      <c r="I9" s="53">
        <v>1</v>
      </c>
      <c r="J9" s="53">
        <v>1</v>
      </c>
      <c r="K9" s="53"/>
      <c r="L9" s="53">
        <v>1</v>
      </c>
      <c r="M9" s="53">
        <v>1</v>
      </c>
      <c r="N9" s="53">
        <v>1</v>
      </c>
      <c r="O9" s="53"/>
      <c r="P9" s="53">
        <v>1</v>
      </c>
      <c r="Q9" s="53">
        <v>1</v>
      </c>
      <c r="R9" s="53">
        <v>1</v>
      </c>
      <c r="S9" s="53">
        <v>1</v>
      </c>
      <c r="T9" s="53">
        <v>1</v>
      </c>
      <c r="U9" s="53"/>
      <c r="V9" s="53"/>
    </row>
    <row r="10" spans="1:22" ht="45" x14ac:dyDescent="0.25">
      <c r="A10" s="216">
        <v>8</v>
      </c>
      <c r="B10" s="217" t="s">
        <v>535</v>
      </c>
      <c r="C10" s="53">
        <v>1</v>
      </c>
      <c r="D10" s="53"/>
      <c r="E10" s="53">
        <v>1</v>
      </c>
      <c r="F10" s="53"/>
      <c r="G10" s="53">
        <v>1</v>
      </c>
      <c r="H10" s="53"/>
      <c r="I10" s="53"/>
      <c r="J10" s="53">
        <v>1</v>
      </c>
      <c r="K10" s="53">
        <v>1</v>
      </c>
      <c r="L10" s="53">
        <v>1</v>
      </c>
      <c r="M10" s="53">
        <v>1</v>
      </c>
      <c r="N10" s="53">
        <v>1</v>
      </c>
      <c r="O10" s="53">
        <v>1</v>
      </c>
      <c r="P10" s="53"/>
      <c r="Q10" s="53">
        <v>1</v>
      </c>
      <c r="R10" s="53">
        <v>1</v>
      </c>
      <c r="S10" s="53">
        <v>1</v>
      </c>
      <c r="T10" s="53">
        <v>1</v>
      </c>
      <c r="U10" s="53">
        <v>1</v>
      </c>
      <c r="V10" s="53">
        <v>1</v>
      </c>
    </row>
    <row r="11" spans="1:22" ht="45" x14ac:dyDescent="0.25">
      <c r="A11" s="216">
        <v>9</v>
      </c>
      <c r="B11" s="217" t="s">
        <v>536</v>
      </c>
      <c r="C11" s="53">
        <v>1</v>
      </c>
      <c r="D11" s="53"/>
      <c r="E11" s="53">
        <v>1</v>
      </c>
      <c r="F11" s="53">
        <v>1</v>
      </c>
      <c r="G11" s="53">
        <v>1</v>
      </c>
      <c r="H11" s="53">
        <v>1</v>
      </c>
      <c r="I11" s="53">
        <v>1</v>
      </c>
      <c r="J11" s="53">
        <v>1</v>
      </c>
      <c r="K11" s="53">
        <v>1</v>
      </c>
      <c r="L11" s="53">
        <v>1</v>
      </c>
      <c r="M11" s="53">
        <v>1</v>
      </c>
      <c r="N11" s="53"/>
      <c r="O11" s="53">
        <v>1</v>
      </c>
      <c r="P11" s="53">
        <v>1</v>
      </c>
      <c r="Q11" s="53">
        <v>1</v>
      </c>
      <c r="R11" s="53">
        <v>1</v>
      </c>
      <c r="S11" s="53"/>
      <c r="T11" s="53">
        <v>1</v>
      </c>
      <c r="U11" s="53">
        <v>1</v>
      </c>
      <c r="V11" s="53">
        <v>1</v>
      </c>
    </row>
    <row r="12" spans="1:22" x14ac:dyDescent="0.25">
      <c r="A12" s="216">
        <v>10</v>
      </c>
      <c r="B12" s="217" t="s">
        <v>450</v>
      </c>
      <c r="C12" s="53">
        <v>1</v>
      </c>
      <c r="D12" s="53">
        <v>1</v>
      </c>
      <c r="E12" s="53">
        <v>1</v>
      </c>
      <c r="F12" s="53"/>
      <c r="G12" s="53">
        <v>1</v>
      </c>
      <c r="H12" s="53">
        <v>1</v>
      </c>
      <c r="I12" s="53">
        <v>1</v>
      </c>
      <c r="J12" s="53">
        <v>1</v>
      </c>
      <c r="K12" s="53">
        <v>1</v>
      </c>
      <c r="L12" s="53">
        <v>1</v>
      </c>
      <c r="M12" s="53">
        <v>1</v>
      </c>
      <c r="N12" s="53">
        <v>1</v>
      </c>
      <c r="O12" s="53">
        <v>1</v>
      </c>
      <c r="P12" s="53">
        <v>1</v>
      </c>
      <c r="Q12" s="53"/>
      <c r="R12" s="53">
        <v>1</v>
      </c>
      <c r="S12" s="53"/>
      <c r="T12" s="53"/>
      <c r="U12" s="53">
        <v>1</v>
      </c>
      <c r="V12" s="53">
        <v>1</v>
      </c>
    </row>
    <row r="13" spans="1:22" x14ac:dyDescent="0.25">
      <c r="A13" s="216">
        <v>11</v>
      </c>
      <c r="B13" s="217" t="s">
        <v>537</v>
      </c>
      <c r="C13" s="53"/>
      <c r="D13" s="53">
        <v>1</v>
      </c>
      <c r="E13" s="53"/>
      <c r="F13" s="53"/>
      <c r="G13" s="53">
        <v>1</v>
      </c>
      <c r="H13" s="53"/>
      <c r="I13" s="53"/>
      <c r="J13" s="53">
        <v>1</v>
      </c>
      <c r="K13" s="53"/>
      <c r="L13" s="53"/>
      <c r="M13" s="53"/>
      <c r="N13" s="53">
        <v>1</v>
      </c>
      <c r="O13" s="53"/>
      <c r="P13" s="53"/>
      <c r="Q13" s="53"/>
      <c r="R13" s="53"/>
      <c r="S13" s="53">
        <v>1</v>
      </c>
      <c r="T13" s="53">
        <v>1</v>
      </c>
      <c r="U13" s="53"/>
      <c r="V13" s="53"/>
    </row>
    <row r="14" spans="1:22" x14ac:dyDescent="0.25">
      <c r="A14" s="216">
        <v>12</v>
      </c>
      <c r="B14" s="217" t="s">
        <v>454</v>
      </c>
      <c r="C14" s="53">
        <v>1</v>
      </c>
      <c r="D14" s="53"/>
      <c r="E14" s="53">
        <v>1</v>
      </c>
      <c r="F14" s="53">
        <v>1</v>
      </c>
      <c r="G14" s="53"/>
      <c r="H14" s="53"/>
      <c r="I14" s="53">
        <v>1</v>
      </c>
      <c r="J14" s="53">
        <v>1</v>
      </c>
      <c r="K14" s="53">
        <v>1</v>
      </c>
      <c r="L14" s="53">
        <v>1</v>
      </c>
      <c r="M14" s="53">
        <v>1</v>
      </c>
      <c r="N14" s="53">
        <v>1</v>
      </c>
      <c r="O14" s="53">
        <v>1</v>
      </c>
      <c r="P14" s="53">
        <v>1</v>
      </c>
      <c r="Q14" s="53"/>
      <c r="R14" s="53"/>
      <c r="S14" s="53"/>
      <c r="T14" s="53">
        <v>1</v>
      </c>
      <c r="U14" s="53">
        <v>1</v>
      </c>
      <c r="V14" s="53">
        <v>1</v>
      </c>
    </row>
    <row r="15" spans="1:22" x14ac:dyDescent="0.25">
      <c r="A15" s="216">
        <v>13</v>
      </c>
      <c r="B15" s="217" t="s">
        <v>538</v>
      </c>
      <c r="C15" s="53">
        <v>1</v>
      </c>
      <c r="D15" s="53">
        <v>1</v>
      </c>
      <c r="E15" s="53">
        <v>1</v>
      </c>
      <c r="F15" s="53">
        <v>1</v>
      </c>
      <c r="G15" s="53">
        <v>1</v>
      </c>
      <c r="H15" s="53">
        <v>1</v>
      </c>
      <c r="I15" s="53">
        <v>1</v>
      </c>
      <c r="J15" s="53">
        <v>1</v>
      </c>
      <c r="K15" s="53">
        <v>1</v>
      </c>
      <c r="L15" s="53">
        <v>1</v>
      </c>
      <c r="M15" s="53">
        <v>1</v>
      </c>
      <c r="N15" s="53">
        <v>1</v>
      </c>
      <c r="O15" s="53">
        <v>1</v>
      </c>
      <c r="P15" s="53">
        <v>1</v>
      </c>
      <c r="Q15" s="53">
        <v>1</v>
      </c>
      <c r="R15" s="53">
        <v>1</v>
      </c>
      <c r="S15" s="53">
        <v>1</v>
      </c>
      <c r="T15" s="53">
        <v>1</v>
      </c>
      <c r="U15" s="53"/>
      <c r="V15" s="53"/>
    </row>
    <row r="16" spans="1:22" x14ac:dyDescent="0.25">
      <c r="A16" s="216">
        <v>14</v>
      </c>
      <c r="B16" s="217" t="s">
        <v>458</v>
      </c>
      <c r="C16" s="53">
        <v>1</v>
      </c>
      <c r="D16" s="53">
        <v>1</v>
      </c>
      <c r="E16" s="53"/>
      <c r="F16" s="53">
        <v>1</v>
      </c>
      <c r="G16" s="53"/>
      <c r="H16" s="53"/>
      <c r="I16" s="53"/>
      <c r="J16" s="53">
        <v>1</v>
      </c>
      <c r="K16" s="53"/>
      <c r="L16" s="53"/>
      <c r="M16" s="53">
        <v>1</v>
      </c>
      <c r="N16" s="53">
        <v>1</v>
      </c>
      <c r="O16" s="53"/>
      <c r="P16" s="53"/>
      <c r="Q16" s="53"/>
      <c r="R16" s="53"/>
      <c r="S16" s="53"/>
      <c r="T16" s="53">
        <v>1</v>
      </c>
      <c r="U16" s="53">
        <v>1</v>
      </c>
      <c r="V16" s="53">
        <v>1</v>
      </c>
    </row>
    <row r="17" spans="1:22" x14ac:dyDescent="0.25">
      <c r="A17" s="216">
        <v>15</v>
      </c>
      <c r="B17" s="217" t="s">
        <v>460</v>
      </c>
      <c r="C17" s="53"/>
      <c r="D17" s="53">
        <v>1</v>
      </c>
      <c r="E17" s="53">
        <v>1</v>
      </c>
      <c r="F17" s="53"/>
      <c r="G17" s="53">
        <v>1</v>
      </c>
      <c r="H17" s="53">
        <v>1</v>
      </c>
      <c r="I17" s="53">
        <v>1</v>
      </c>
      <c r="J17" s="53">
        <v>1</v>
      </c>
      <c r="K17" s="53">
        <v>1</v>
      </c>
      <c r="L17" s="53">
        <v>1</v>
      </c>
      <c r="M17" s="53">
        <v>1</v>
      </c>
      <c r="N17" s="53">
        <v>1</v>
      </c>
      <c r="O17" s="53">
        <v>1</v>
      </c>
      <c r="P17" s="53">
        <v>1</v>
      </c>
      <c r="Q17" s="53">
        <v>1</v>
      </c>
      <c r="R17" s="53">
        <v>1</v>
      </c>
      <c r="S17" s="53">
        <v>1</v>
      </c>
      <c r="T17" s="53">
        <v>1</v>
      </c>
      <c r="U17" s="53">
        <v>1</v>
      </c>
      <c r="V17" s="53">
        <v>1</v>
      </c>
    </row>
    <row r="18" spans="1:22" ht="30" x14ac:dyDescent="0.25">
      <c r="A18" s="216">
        <v>16</v>
      </c>
      <c r="B18" s="217" t="s">
        <v>539</v>
      </c>
      <c r="C18" s="53"/>
      <c r="D18" s="53">
        <v>1</v>
      </c>
      <c r="E18" s="53">
        <v>1</v>
      </c>
      <c r="F18" s="53"/>
      <c r="G18" s="53">
        <v>1</v>
      </c>
      <c r="H18" s="53">
        <v>1</v>
      </c>
      <c r="I18" s="53">
        <v>1</v>
      </c>
      <c r="J18" s="53">
        <v>1</v>
      </c>
      <c r="K18" s="53">
        <v>1</v>
      </c>
      <c r="L18" s="53">
        <v>1</v>
      </c>
      <c r="M18" s="53">
        <v>1</v>
      </c>
      <c r="N18" s="53">
        <v>1</v>
      </c>
      <c r="O18" s="53">
        <v>1</v>
      </c>
      <c r="P18" s="53">
        <v>1</v>
      </c>
      <c r="Q18" s="53">
        <v>1</v>
      </c>
      <c r="R18" s="53">
        <v>1</v>
      </c>
      <c r="S18" s="53">
        <v>1</v>
      </c>
      <c r="T18" s="53">
        <v>1</v>
      </c>
      <c r="U18" s="53">
        <v>1</v>
      </c>
      <c r="V18" s="53">
        <v>1</v>
      </c>
    </row>
    <row r="19" spans="1:22" x14ac:dyDescent="0.25">
      <c r="A19" s="216">
        <v>17</v>
      </c>
      <c r="B19" s="217" t="s">
        <v>540</v>
      </c>
      <c r="C19" s="53"/>
      <c r="D19" s="53">
        <v>1</v>
      </c>
      <c r="E19" s="53">
        <v>1</v>
      </c>
      <c r="F19" s="53">
        <v>1</v>
      </c>
      <c r="G19" s="53">
        <v>1</v>
      </c>
      <c r="H19" s="53">
        <v>1</v>
      </c>
      <c r="I19" s="53">
        <v>1</v>
      </c>
      <c r="J19" s="53">
        <v>1</v>
      </c>
      <c r="K19" s="53"/>
      <c r="L19" s="53">
        <v>1</v>
      </c>
      <c r="M19" s="53"/>
      <c r="N19" s="53">
        <v>1</v>
      </c>
      <c r="O19" s="53">
        <v>1</v>
      </c>
      <c r="P19" s="53">
        <v>1</v>
      </c>
      <c r="Q19" s="53"/>
      <c r="R19" s="53">
        <v>1</v>
      </c>
      <c r="S19" s="53"/>
      <c r="T19" s="53"/>
      <c r="U19" s="53"/>
      <c r="V19" s="53"/>
    </row>
  </sheetData>
  <sheetProtection algorithmName="SHA-512" hashValue="43yDZ/hQE4mClGDU41eFdSXxc7tfLyJxGzwKm8XQnsZWWn2dEgVuAoa7I+q6o20Z34OKqfCSINxTOEa9v2rGNA==" saltValue="ZXoaAv9cy81LX6t9gW2kEA==" spinCount="100000" sheet="1" objects="1" scenarios="1"/>
  <mergeCells count="1">
    <mergeCell ref="C1:V1"/>
  </mergeCells>
  <conditionalFormatting sqref="C3:V19">
    <cfRule type="cellIs" dxfId="80" priority="1" stopIfTrue="1" operator="equal">
      <formula>0</formula>
    </cfRule>
    <cfRule type="cellIs" dxfId="79" priority="2" stopIfTrue="1" operator="greaterThanOrEqual">
      <formula>1</formula>
    </cfRule>
  </conditionalFormatting>
  <pageMargins left="0.7" right="0.7" top="0.78740157499999996" bottom="0.78740157499999996" header="0.3" footer="0.3"/>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80B92-A904-4E99-83BE-9921AB544E34}">
  <dimension ref="A1:AG81"/>
  <sheetViews>
    <sheetView tabSelected="1" zoomScale="85" zoomScaleNormal="85" workbookViewId="0">
      <pane ySplit="2" topLeftCell="A3" activePane="bottomLeft" state="frozen"/>
      <selection pane="bottomLeft" activeCell="F24" sqref="F24"/>
    </sheetView>
  </sheetViews>
  <sheetFormatPr defaultColWidth="9.42578125" defaultRowHeight="18.75" x14ac:dyDescent="0.25"/>
  <cols>
    <col min="1" max="1" width="5" style="37" customWidth="1"/>
    <col min="2" max="2" width="36.42578125" style="37" customWidth="1"/>
    <col min="3" max="4" width="13.7109375" style="42" customWidth="1"/>
    <col min="5" max="5" width="13.7109375" customWidth="1"/>
    <col min="6" max="6" width="50.7109375" customWidth="1"/>
    <col min="7" max="7" width="9.7109375" customWidth="1"/>
    <col min="8" max="8" width="34.5703125" style="42" customWidth="1"/>
    <col min="9" max="9" width="10.85546875" style="37" customWidth="1"/>
    <col min="10" max="11" width="13.7109375" style="42" customWidth="1"/>
    <col min="12" max="12" width="13.7109375" customWidth="1"/>
    <col min="13" max="13" width="15.7109375" customWidth="1"/>
    <col min="14" max="14" width="24.7109375" style="42" customWidth="1"/>
    <col min="15" max="15" width="13.7109375" customWidth="1"/>
    <col min="16" max="16" width="13.7109375" style="37" customWidth="1"/>
    <col min="17" max="17" width="13.7109375" style="42" customWidth="1"/>
    <col min="18" max="18" width="13.7109375" customWidth="1"/>
    <col min="19" max="21" width="13.7109375" style="37" customWidth="1"/>
    <col min="22" max="22" width="13.7109375" style="65" customWidth="1"/>
    <col min="23" max="23" width="24.7109375" customWidth="1"/>
    <col min="24" max="24" width="13.7109375" style="37" customWidth="1"/>
    <col min="25" max="25" width="13.7109375" customWidth="1"/>
    <col min="26" max="31" width="13.7109375" style="37" customWidth="1"/>
    <col min="32" max="32" width="15.7109375" style="37" customWidth="1"/>
    <col min="33" max="33" width="24.7109375" style="37" customWidth="1"/>
    <col min="34" max="36" width="17.42578125" style="37" customWidth="1"/>
    <col min="37" max="37" width="51.7109375" style="37" customWidth="1"/>
    <col min="38" max="42" width="17.42578125" style="37" customWidth="1"/>
    <col min="43" max="16384" width="9.42578125" style="37"/>
  </cols>
  <sheetData>
    <row r="1" spans="1:33" ht="55.5" customHeight="1" x14ac:dyDescent="0.25">
      <c r="A1" s="246" t="s">
        <v>541</v>
      </c>
      <c r="B1" s="247"/>
      <c r="C1" s="247"/>
      <c r="D1" s="247"/>
      <c r="E1" s="247"/>
      <c r="F1" s="247"/>
      <c r="G1" s="247"/>
      <c r="H1" s="247"/>
      <c r="I1" s="247"/>
      <c r="J1" s="247"/>
      <c r="K1" s="247"/>
      <c r="L1" s="247"/>
      <c r="M1" s="247"/>
      <c r="N1" s="248"/>
      <c r="O1" s="246" t="s">
        <v>542</v>
      </c>
      <c r="P1" s="247"/>
      <c r="Q1" s="247"/>
      <c r="R1" s="247"/>
      <c r="S1" s="247"/>
      <c r="T1" s="247"/>
      <c r="U1" s="247"/>
      <c r="V1" s="247"/>
      <c r="W1" s="248"/>
      <c r="X1" s="246" t="s">
        <v>543</v>
      </c>
      <c r="Y1" s="247"/>
      <c r="Z1" s="247"/>
      <c r="AA1" s="247"/>
      <c r="AB1" s="247"/>
      <c r="AC1" s="247"/>
      <c r="AD1" s="247"/>
      <c r="AE1" s="247"/>
      <c r="AF1" s="247"/>
      <c r="AG1" s="248"/>
    </row>
    <row r="2" spans="1:33" ht="75" x14ac:dyDescent="0.25">
      <c r="A2" s="218" t="s">
        <v>187</v>
      </c>
      <c r="B2" s="218" t="s">
        <v>544</v>
      </c>
      <c r="C2" s="218" t="s">
        <v>545</v>
      </c>
      <c r="D2" s="218" t="s">
        <v>546</v>
      </c>
      <c r="E2" s="218" t="s">
        <v>547</v>
      </c>
      <c r="F2" s="218" t="s">
        <v>548</v>
      </c>
      <c r="G2" s="218" t="s">
        <v>549</v>
      </c>
      <c r="H2" s="218" t="s">
        <v>550</v>
      </c>
      <c r="I2" s="218" t="s">
        <v>551</v>
      </c>
      <c r="J2" s="219" t="s">
        <v>552</v>
      </c>
      <c r="K2" s="219" t="s">
        <v>553</v>
      </c>
      <c r="L2" s="219" t="s">
        <v>554</v>
      </c>
      <c r="M2" s="218" t="s">
        <v>555</v>
      </c>
      <c r="N2" s="218" t="s">
        <v>230</v>
      </c>
      <c r="O2" s="218" t="s">
        <v>556</v>
      </c>
      <c r="P2" s="218" t="s">
        <v>557</v>
      </c>
      <c r="Q2" s="218" t="s">
        <v>558</v>
      </c>
      <c r="R2" s="218" t="s">
        <v>559</v>
      </c>
      <c r="S2" s="218" t="s">
        <v>560</v>
      </c>
      <c r="T2" s="219" t="s">
        <v>561</v>
      </c>
      <c r="U2" s="219" t="s">
        <v>562</v>
      </c>
      <c r="V2" s="219" t="s">
        <v>563</v>
      </c>
      <c r="W2" s="218" t="s">
        <v>564</v>
      </c>
      <c r="X2" s="218" t="s">
        <v>565</v>
      </c>
      <c r="Y2" s="218" t="s">
        <v>566</v>
      </c>
      <c r="Z2" s="218" t="s">
        <v>567</v>
      </c>
      <c r="AA2" s="218" t="s">
        <v>568</v>
      </c>
      <c r="AB2" s="218" t="s">
        <v>569</v>
      </c>
      <c r="AC2" s="219" t="s">
        <v>570</v>
      </c>
      <c r="AD2" s="219" t="s">
        <v>571</v>
      </c>
      <c r="AE2" s="219" t="s">
        <v>572</v>
      </c>
      <c r="AF2" s="219" t="s">
        <v>573</v>
      </c>
      <c r="AG2" s="219" t="s">
        <v>574</v>
      </c>
    </row>
    <row r="3" spans="1:33" ht="162.75" customHeight="1" x14ac:dyDescent="0.25">
      <c r="A3" s="39" t="s">
        <v>228</v>
      </c>
      <c r="B3" s="39" t="s">
        <v>386</v>
      </c>
      <c r="C3" s="112" t="s">
        <v>228</v>
      </c>
      <c r="D3" s="112" t="s">
        <v>228</v>
      </c>
      <c r="E3" s="112" t="s">
        <v>228</v>
      </c>
      <c r="F3" s="39" t="s">
        <v>386</v>
      </c>
      <c r="G3" s="112" t="s">
        <v>228</v>
      </c>
      <c r="H3" s="39" t="s">
        <v>228</v>
      </c>
      <c r="I3" s="112" t="s">
        <v>228</v>
      </c>
      <c r="J3" s="100" t="s">
        <v>228</v>
      </c>
      <c r="K3" s="100" t="s">
        <v>228</v>
      </c>
      <c r="L3" s="100" t="s">
        <v>228</v>
      </c>
      <c r="M3" s="39" t="s">
        <v>228</v>
      </c>
      <c r="N3" s="39" t="s">
        <v>228</v>
      </c>
      <c r="O3" s="112" t="s">
        <v>228</v>
      </c>
      <c r="P3" s="112" t="s">
        <v>228</v>
      </c>
      <c r="Q3" s="112" t="s">
        <v>228</v>
      </c>
      <c r="R3" s="112" t="s">
        <v>228</v>
      </c>
      <c r="S3" s="112" t="s">
        <v>228</v>
      </c>
      <c r="T3" s="100" t="s">
        <v>228</v>
      </c>
      <c r="U3" s="100" t="s">
        <v>228</v>
      </c>
      <c r="V3" s="100" t="s">
        <v>228</v>
      </c>
      <c r="W3" s="100" t="s">
        <v>228</v>
      </c>
      <c r="X3" s="110"/>
      <c r="Y3" s="110"/>
      <c r="Z3" s="110"/>
      <c r="AA3" s="110"/>
      <c r="AB3" s="110"/>
      <c r="AC3" s="111"/>
      <c r="AD3" s="111"/>
      <c r="AE3" s="111"/>
      <c r="AF3" s="111"/>
      <c r="AG3" s="118" t="s">
        <v>575</v>
      </c>
    </row>
    <row r="4" spans="1:33" ht="45" x14ac:dyDescent="0.25">
      <c r="A4" s="38" t="s">
        <v>576</v>
      </c>
      <c r="B4" s="38" t="s">
        <v>577</v>
      </c>
      <c r="C4" s="40">
        <v>3</v>
      </c>
      <c r="D4" s="40">
        <v>2</v>
      </c>
      <c r="E4" s="40">
        <v>3</v>
      </c>
      <c r="F4" s="38" t="s">
        <v>578</v>
      </c>
      <c r="G4" s="40">
        <v>4</v>
      </c>
      <c r="H4" s="38" t="s">
        <v>579</v>
      </c>
      <c r="I4" s="40">
        <v>4</v>
      </c>
      <c r="J4" s="95">
        <f>Tabulka2[[#This Row],[Hodnota dopadu - dostupnost]]*Tabulka2[[#This Row],[Hodnota zranitelnosti]]*Tabulka2[[#This Row],[Hodnota hrozby]]</f>
        <v>48</v>
      </c>
      <c r="K4" s="95">
        <f>Tabulka2[[#This Row],[Hodnota dopadu - důvěrnost]]*Tabulka2[[#This Row],[Hodnota zranitelnosti]]*Tabulka2[[#This Row],[Hodnota hrozby]]</f>
        <v>32</v>
      </c>
      <c r="L4" s="95">
        <f>Tabulka2[[#This Row],[Hodnota dopadu - integrita]]*Tabulka2[[#This Row],[Hodnota zranitelnosti]]*Tabulka2[[#This Row],[Hodnota hrozby]]</f>
        <v>48</v>
      </c>
      <c r="M4" s="38" t="s">
        <v>580</v>
      </c>
      <c r="N4" s="38" t="s">
        <v>581</v>
      </c>
      <c r="O4" s="40">
        <f>Tabulka2[[#This Row],[Hodnota dopadu - dostupnost]]</f>
        <v>3</v>
      </c>
      <c r="P4" s="40">
        <f>Tabulka2[[#This Row],[Hodnota dopadu - důvěrnost]]</f>
        <v>2</v>
      </c>
      <c r="Q4" s="40">
        <f>Tabulka2[[#This Row],[Hodnota dopadu - integrita]]</f>
        <v>3</v>
      </c>
      <c r="R4" s="40">
        <v>1</v>
      </c>
      <c r="S4" s="40">
        <v>4</v>
      </c>
      <c r="T4" s="95">
        <f>Tabulka2[[#This Row],[Hodnota dopadu - dostupnost (PO)]]*Tabulka2[[#This Row],[Hodnota zranitelnosti (PO)]]*Tabulka2[[#This Row],[Hodnota hrozby (PO)]]</f>
        <v>12</v>
      </c>
      <c r="U4" s="95">
        <f>Tabulka2[[#This Row],[Hodnota dopadu - důvěrnost (PO)]]*Tabulka2[[#This Row],[Hodnota zranitelnosti (PO)]]*Tabulka2[[#This Row],[Hodnota hrozby (PO)]]</f>
        <v>8</v>
      </c>
      <c r="V4" s="95">
        <f>Tabulka2[[#This Row],[Hodnota dopadu - integrita (PO)]]*Tabulka2[[#This Row],[Hodnota zranitelnosti (PO)]]*Tabulka2[[#This Row],[Hodnota hrozby (PO)]]</f>
        <v>12</v>
      </c>
      <c r="W4" s="95"/>
      <c r="X4" s="40"/>
      <c r="Y4" s="40"/>
      <c r="Z4" s="40"/>
      <c r="AA4" s="40"/>
      <c r="AB4" s="40"/>
      <c r="AC4" s="95"/>
      <c r="AD4" s="95"/>
      <c r="AE4" s="95"/>
      <c r="AF4" s="95"/>
      <c r="AG4" s="95"/>
    </row>
    <row r="5" spans="1:33" ht="60" x14ac:dyDescent="0.25">
      <c r="A5" s="109" t="s">
        <v>582</v>
      </c>
      <c r="B5" s="39" t="s">
        <v>577</v>
      </c>
      <c r="C5" s="110">
        <v>3</v>
      </c>
      <c r="D5" s="110">
        <v>2</v>
      </c>
      <c r="E5" s="110">
        <v>3</v>
      </c>
      <c r="F5" s="39" t="s">
        <v>578</v>
      </c>
      <c r="G5" s="110">
        <v>4</v>
      </c>
      <c r="H5" s="109" t="s">
        <v>583</v>
      </c>
      <c r="I5" s="110">
        <v>2</v>
      </c>
      <c r="J5" s="111">
        <f>Tabulka2[[#This Row],[Hodnota dopadu - dostupnost]]*Tabulka2[[#This Row],[Hodnota zranitelnosti]]*Tabulka2[[#This Row],[Hodnota hrozby]]</f>
        <v>24</v>
      </c>
      <c r="K5" s="111">
        <f>Tabulka2[[#This Row],[Hodnota dopadu - důvěrnost]]*Tabulka2[[#This Row],[Hodnota zranitelnosti]]*Tabulka2[[#This Row],[Hodnota hrozby]]</f>
        <v>16</v>
      </c>
      <c r="L5" s="111">
        <f>Tabulka2[[#This Row],[Hodnota dopadu - integrita]]*Tabulka2[[#This Row],[Hodnota zranitelnosti]]*Tabulka2[[#This Row],[Hodnota hrozby]]</f>
        <v>24</v>
      </c>
      <c r="M5" s="109" t="s">
        <v>580</v>
      </c>
      <c r="N5" s="39" t="s">
        <v>584</v>
      </c>
      <c r="O5" s="112">
        <f>Tabulka2[[#This Row],[Hodnota dopadu - dostupnost]]</f>
        <v>3</v>
      </c>
      <c r="P5" s="112">
        <f>Tabulka2[[#This Row],[Hodnota dopadu - důvěrnost]]</f>
        <v>2</v>
      </c>
      <c r="Q5" s="112">
        <f>Tabulka2[[#This Row],[Hodnota dopadu - integrita]]</f>
        <v>3</v>
      </c>
      <c r="R5" s="112">
        <v>2</v>
      </c>
      <c r="S5" s="110">
        <v>2</v>
      </c>
      <c r="T5" s="100">
        <f>Tabulka2[[#This Row],[Hodnota dopadu - dostupnost (PO)]]*Tabulka2[[#This Row],[Hodnota zranitelnosti (PO)]]*Tabulka2[[#This Row],[Hodnota hrozby (PO)]]</f>
        <v>12</v>
      </c>
      <c r="U5" s="100">
        <f>Tabulka2[[#This Row],[Hodnota dopadu - důvěrnost (PO)]]*Tabulka2[[#This Row],[Hodnota zranitelnosti (PO)]]*Tabulka2[[#This Row],[Hodnota hrozby (PO)]]</f>
        <v>8</v>
      </c>
      <c r="V5" s="100">
        <f>Tabulka2[[#This Row],[Hodnota dopadu - integrita (PO)]]*Tabulka2[[#This Row],[Hodnota zranitelnosti (PO)]]*Tabulka2[[#This Row],[Hodnota hrozby (PO)]]</f>
        <v>12</v>
      </c>
      <c r="W5" s="100"/>
      <c r="X5" s="110"/>
      <c r="Y5" s="110"/>
      <c r="Z5" s="110"/>
      <c r="AA5" s="110"/>
      <c r="AB5" s="110"/>
      <c r="AC5" s="111"/>
      <c r="AD5" s="111"/>
      <c r="AE5" s="111"/>
      <c r="AF5" s="111"/>
      <c r="AG5" s="111"/>
    </row>
    <row r="6" spans="1:33" ht="60" x14ac:dyDescent="0.25">
      <c r="A6" s="38" t="s">
        <v>585</v>
      </c>
      <c r="B6" s="38" t="s">
        <v>586</v>
      </c>
      <c r="C6" s="40">
        <v>3</v>
      </c>
      <c r="D6" s="40">
        <v>2</v>
      </c>
      <c r="E6" s="40">
        <v>3</v>
      </c>
      <c r="F6" s="38" t="s">
        <v>578</v>
      </c>
      <c r="G6" s="40">
        <v>4</v>
      </c>
      <c r="H6" s="38" t="s">
        <v>579</v>
      </c>
      <c r="I6" s="40">
        <v>4</v>
      </c>
      <c r="J6" s="95">
        <f>Tabulka2[[#This Row],[Hodnota dopadu - dostupnost]]*Tabulka2[[#This Row],[Hodnota zranitelnosti]]*Tabulka2[[#This Row],[Hodnota hrozby]]</f>
        <v>48</v>
      </c>
      <c r="K6" s="95">
        <f>Tabulka2[[#This Row],[Hodnota dopadu - důvěrnost]]*Tabulka2[[#This Row],[Hodnota zranitelnosti]]*Tabulka2[[#This Row],[Hodnota hrozby]]</f>
        <v>32</v>
      </c>
      <c r="L6" s="95">
        <f>Tabulka2[[#This Row],[Hodnota dopadu - integrita]]*Tabulka2[[#This Row],[Hodnota zranitelnosti]]*Tabulka2[[#This Row],[Hodnota hrozby]]</f>
        <v>48</v>
      </c>
      <c r="M6" s="38" t="s">
        <v>580</v>
      </c>
      <c r="N6" s="38" t="s">
        <v>587</v>
      </c>
      <c r="O6" s="40">
        <f>Tabulka2[[#This Row],[Hodnota dopadu - dostupnost]]</f>
        <v>3</v>
      </c>
      <c r="P6" s="40">
        <f>Tabulka2[[#This Row],[Hodnota dopadu - důvěrnost]]</f>
        <v>2</v>
      </c>
      <c r="Q6" s="40">
        <f>Tabulka2[[#This Row],[Hodnota dopadu - integrita]]</f>
        <v>3</v>
      </c>
      <c r="R6" s="40">
        <v>2</v>
      </c>
      <c r="S6" s="40">
        <v>4</v>
      </c>
      <c r="T6" s="95">
        <f>Tabulka2[[#This Row],[Hodnota dopadu - dostupnost (PO)]]*Tabulka2[[#This Row],[Hodnota zranitelnosti (PO)]]*Tabulka2[[#This Row],[Hodnota hrozby (PO)]]</f>
        <v>24</v>
      </c>
      <c r="U6" s="95">
        <f>Tabulka2[[#This Row],[Hodnota dopadu - důvěrnost (PO)]]*Tabulka2[[#This Row],[Hodnota zranitelnosti (PO)]]*Tabulka2[[#This Row],[Hodnota hrozby (PO)]]</f>
        <v>16</v>
      </c>
      <c r="V6" s="95">
        <f>Tabulka2[[#This Row],[Hodnota dopadu - integrita (PO)]]*Tabulka2[[#This Row],[Hodnota zranitelnosti (PO)]]*Tabulka2[[#This Row],[Hodnota hrozby (PO)]]</f>
        <v>24</v>
      </c>
      <c r="W6" s="95"/>
      <c r="X6" s="40"/>
      <c r="Y6" s="40"/>
      <c r="Z6" s="40"/>
      <c r="AA6" s="40"/>
      <c r="AB6" s="40"/>
      <c r="AC6" s="95"/>
      <c r="AD6" s="95"/>
      <c r="AE6" s="95"/>
      <c r="AF6" s="95"/>
      <c r="AG6" s="95"/>
    </row>
    <row r="7" spans="1:33" ht="45" x14ac:dyDescent="0.25">
      <c r="A7" s="109" t="s">
        <v>588</v>
      </c>
      <c r="B7" s="39" t="s">
        <v>586</v>
      </c>
      <c r="C7" s="110">
        <v>3</v>
      </c>
      <c r="D7" s="110">
        <v>2</v>
      </c>
      <c r="E7" s="110">
        <v>3</v>
      </c>
      <c r="F7" s="39" t="s">
        <v>578</v>
      </c>
      <c r="G7" s="110">
        <v>4</v>
      </c>
      <c r="H7" s="109" t="s">
        <v>583</v>
      </c>
      <c r="I7" s="110">
        <v>2</v>
      </c>
      <c r="J7" s="111">
        <f>Tabulka2[[#This Row],[Hodnota dopadu - dostupnost]]*Tabulka2[[#This Row],[Hodnota zranitelnosti]]*Tabulka2[[#This Row],[Hodnota hrozby]]</f>
        <v>24</v>
      </c>
      <c r="K7" s="111">
        <f>Tabulka2[[#This Row],[Hodnota dopadu - důvěrnost]]*Tabulka2[[#This Row],[Hodnota zranitelnosti]]*Tabulka2[[#This Row],[Hodnota hrozby]]</f>
        <v>16</v>
      </c>
      <c r="L7" s="111">
        <f>Tabulka2[[#This Row],[Hodnota dopadu - integrita]]*Tabulka2[[#This Row],[Hodnota zranitelnosti]]*Tabulka2[[#This Row],[Hodnota hrozby]]</f>
        <v>24</v>
      </c>
      <c r="M7" s="109" t="s">
        <v>580</v>
      </c>
      <c r="N7" s="39"/>
      <c r="O7" s="112">
        <f>Tabulka2[[#This Row],[Hodnota dopadu - dostupnost]]</f>
        <v>3</v>
      </c>
      <c r="P7" s="112">
        <f>Tabulka2[[#This Row],[Hodnota dopadu - důvěrnost]]</f>
        <v>2</v>
      </c>
      <c r="Q7" s="112">
        <f>Tabulka2[[#This Row],[Hodnota dopadu - integrita]]</f>
        <v>3</v>
      </c>
      <c r="R7" s="112">
        <v>2</v>
      </c>
      <c r="S7" s="110">
        <v>2</v>
      </c>
      <c r="T7" s="100">
        <f>Tabulka2[[#This Row],[Hodnota dopadu - dostupnost (PO)]]*Tabulka2[[#This Row],[Hodnota zranitelnosti (PO)]]*Tabulka2[[#This Row],[Hodnota hrozby (PO)]]</f>
        <v>12</v>
      </c>
      <c r="U7" s="100">
        <f>Tabulka2[[#This Row],[Hodnota dopadu - důvěrnost (PO)]]*Tabulka2[[#This Row],[Hodnota zranitelnosti (PO)]]*Tabulka2[[#This Row],[Hodnota hrozby (PO)]]</f>
        <v>8</v>
      </c>
      <c r="V7" s="100">
        <f>Tabulka2[[#This Row],[Hodnota dopadu - integrita (PO)]]*Tabulka2[[#This Row],[Hodnota zranitelnosti (PO)]]*Tabulka2[[#This Row],[Hodnota hrozby (PO)]]</f>
        <v>12</v>
      </c>
      <c r="W7" s="100"/>
      <c r="X7" s="110"/>
      <c r="Y7" s="110"/>
      <c r="Z7" s="110"/>
      <c r="AA7" s="110"/>
      <c r="AB7" s="110"/>
      <c r="AC7" s="111"/>
      <c r="AD7" s="111"/>
      <c r="AE7" s="111"/>
      <c r="AF7" s="111"/>
      <c r="AG7" s="111"/>
    </row>
    <row r="8" spans="1:33" ht="60" x14ac:dyDescent="0.25">
      <c r="A8" s="38" t="s">
        <v>589</v>
      </c>
      <c r="B8" s="38" t="s">
        <v>590</v>
      </c>
      <c r="C8" s="40">
        <v>2</v>
      </c>
      <c r="D8" s="40">
        <v>1</v>
      </c>
      <c r="E8" s="40">
        <v>3</v>
      </c>
      <c r="F8" s="38" t="s">
        <v>578</v>
      </c>
      <c r="G8" s="40">
        <v>4</v>
      </c>
      <c r="H8" s="38" t="s">
        <v>579</v>
      </c>
      <c r="I8" s="40">
        <v>4</v>
      </c>
      <c r="J8" s="95">
        <f>Tabulka2[[#This Row],[Hodnota dopadu - dostupnost]]*Tabulka2[[#This Row],[Hodnota zranitelnosti]]*Tabulka2[[#This Row],[Hodnota hrozby]]</f>
        <v>32</v>
      </c>
      <c r="K8" s="95">
        <f>Tabulka2[[#This Row],[Hodnota dopadu - důvěrnost]]*Tabulka2[[#This Row],[Hodnota zranitelnosti]]*Tabulka2[[#This Row],[Hodnota hrozby]]</f>
        <v>16</v>
      </c>
      <c r="L8" s="95">
        <f>Tabulka2[[#This Row],[Hodnota dopadu - integrita]]*Tabulka2[[#This Row],[Hodnota zranitelnosti]]*Tabulka2[[#This Row],[Hodnota hrozby]]</f>
        <v>48</v>
      </c>
      <c r="M8" s="38" t="s">
        <v>580</v>
      </c>
      <c r="N8" s="38" t="s">
        <v>591</v>
      </c>
      <c r="O8" s="40">
        <f>Tabulka2[[#This Row],[Hodnota dopadu - dostupnost]]</f>
        <v>2</v>
      </c>
      <c r="P8" s="40">
        <f>Tabulka2[[#This Row],[Hodnota dopadu - důvěrnost]]</f>
        <v>1</v>
      </c>
      <c r="Q8" s="40">
        <f>Tabulka2[[#This Row],[Hodnota dopadu - integrita]]</f>
        <v>3</v>
      </c>
      <c r="R8" s="40">
        <v>2</v>
      </c>
      <c r="S8" s="40">
        <v>4</v>
      </c>
      <c r="T8" s="95">
        <f>Tabulka2[[#This Row],[Hodnota dopadu - dostupnost (PO)]]*Tabulka2[[#This Row],[Hodnota zranitelnosti (PO)]]*Tabulka2[[#This Row],[Hodnota hrozby (PO)]]</f>
        <v>16</v>
      </c>
      <c r="U8" s="95">
        <f>Tabulka2[[#This Row],[Hodnota dopadu - důvěrnost (PO)]]*Tabulka2[[#This Row],[Hodnota zranitelnosti (PO)]]*Tabulka2[[#This Row],[Hodnota hrozby (PO)]]</f>
        <v>8</v>
      </c>
      <c r="V8" s="95">
        <f>Tabulka2[[#This Row],[Hodnota dopadu - integrita (PO)]]*Tabulka2[[#This Row],[Hodnota zranitelnosti (PO)]]*Tabulka2[[#This Row],[Hodnota hrozby (PO)]]</f>
        <v>24</v>
      </c>
      <c r="W8" s="95"/>
      <c r="X8" s="115">
        <f>Tabulka2[[#This Row],[Hodnota dopadu - dostupnost]]</f>
        <v>2</v>
      </c>
      <c r="Y8" s="115">
        <f>Tabulka2[[#This Row],[Hodnota dopadu - důvěrnost]]</f>
        <v>1</v>
      </c>
      <c r="Z8" s="115">
        <f>Tabulka2[[#This Row],[Hodnota dopadu - integrita]]</f>
        <v>3</v>
      </c>
      <c r="AA8" s="113">
        <v>2</v>
      </c>
      <c r="AB8" s="113">
        <v>4</v>
      </c>
      <c r="AC8" s="116">
        <f>X8*AA8*AB8</f>
        <v>16</v>
      </c>
      <c r="AD8" s="116" t="s">
        <v>41</v>
      </c>
      <c r="AE8" s="116">
        <f>Z8*AA8*AB8</f>
        <v>24</v>
      </c>
      <c r="AF8" s="119" t="s">
        <v>592</v>
      </c>
      <c r="AG8" s="114"/>
    </row>
    <row r="9" spans="1:33" ht="45" x14ac:dyDescent="0.25">
      <c r="A9" s="109" t="s">
        <v>593</v>
      </c>
      <c r="B9" s="39" t="s">
        <v>590</v>
      </c>
      <c r="C9" s="112">
        <v>2</v>
      </c>
      <c r="D9" s="112">
        <v>1</v>
      </c>
      <c r="E9" s="112">
        <v>3</v>
      </c>
      <c r="F9" s="39" t="s">
        <v>578</v>
      </c>
      <c r="G9" s="110">
        <v>4</v>
      </c>
      <c r="H9" s="109" t="s">
        <v>583</v>
      </c>
      <c r="I9" s="110">
        <v>2</v>
      </c>
      <c r="J9" s="111">
        <f>Tabulka2[[#This Row],[Hodnota dopadu - dostupnost]]*Tabulka2[[#This Row],[Hodnota zranitelnosti]]*Tabulka2[[#This Row],[Hodnota hrozby]]</f>
        <v>16</v>
      </c>
      <c r="K9" s="111">
        <f>Tabulka2[[#This Row],[Hodnota dopadu - důvěrnost]]*Tabulka2[[#This Row],[Hodnota zranitelnosti]]*Tabulka2[[#This Row],[Hodnota hrozby]]</f>
        <v>8</v>
      </c>
      <c r="L9" s="111">
        <f>Tabulka2[[#This Row],[Hodnota dopadu - integrita]]*Tabulka2[[#This Row],[Hodnota zranitelnosti]]*Tabulka2[[#This Row],[Hodnota hrozby]]</f>
        <v>24</v>
      </c>
      <c r="M9" s="109" t="s">
        <v>580</v>
      </c>
      <c r="N9" s="39"/>
      <c r="O9" s="112">
        <f>Tabulka2[[#This Row],[Hodnota dopadu - dostupnost]]</f>
        <v>2</v>
      </c>
      <c r="P9" s="112">
        <f>Tabulka2[[#This Row],[Hodnota dopadu - důvěrnost]]</f>
        <v>1</v>
      </c>
      <c r="Q9" s="112">
        <f>Tabulka2[[#This Row],[Hodnota dopadu - integrita]]</f>
        <v>3</v>
      </c>
      <c r="R9" s="112">
        <v>2</v>
      </c>
      <c r="S9" s="110">
        <v>2</v>
      </c>
      <c r="T9" s="100">
        <f>Tabulka2[[#This Row],[Hodnota dopadu - dostupnost (PO)]]*Tabulka2[[#This Row],[Hodnota zranitelnosti (PO)]]*Tabulka2[[#This Row],[Hodnota hrozby (PO)]]</f>
        <v>8</v>
      </c>
      <c r="U9" s="100">
        <f>Tabulka2[[#This Row],[Hodnota dopadu - důvěrnost (PO)]]*Tabulka2[[#This Row],[Hodnota zranitelnosti (PO)]]*Tabulka2[[#This Row],[Hodnota hrozby (PO)]]</f>
        <v>4</v>
      </c>
      <c r="V9" s="100">
        <f>Tabulka2[[#This Row],[Hodnota dopadu - integrita (PO)]]*Tabulka2[[#This Row],[Hodnota zranitelnosti (PO)]]*Tabulka2[[#This Row],[Hodnota hrozby (PO)]]</f>
        <v>12</v>
      </c>
      <c r="W9" s="100"/>
      <c r="X9" s="110"/>
      <c r="Y9" s="110"/>
      <c r="Z9" s="110"/>
      <c r="AA9" s="110"/>
      <c r="AB9" s="110"/>
      <c r="AC9" s="111"/>
      <c r="AD9" s="111"/>
      <c r="AE9" s="111"/>
      <c r="AF9" s="111"/>
      <c r="AG9" s="111"/>
    </row>
    <row r="10" spans="1:33" ht="45" x14ac:dyDescent="0.25">
      <c r="A10" s="109" t="s">
        <v>594</v>
      </c>
      <c r="B10" s="109" t="s">
        <v>595</v>
      </c>
      <c r="C10" s="110">
        <v>3</v>
      </c>
      <c r="D10" s="110" t="s">
        <v>41</v>
      </c>
      <c r="E10" s="110">
        <v>3</v>
      </c>
      <c r="F10" s="109" t="s">
        <v>578</v>
      </c>
      <c r="G10" s="110">
        <v>4</v>
      </c>
      <c r="H10" s="109" t="s">
        <v>596</v>
      </c>
      <c r="I10" s="110">
        <v>3</v>
      </c>
      <c r="J10" s="111">
        <f>Tabulka2[[#This Row],[Hodnota dopadu - dostupnost]]*Tabulka2[[#This Row],[Hodnota zranitelnosti]]*Tabulka2[[#This Row],[Hodnota hrozby]]</f>
        <v>36</v>
      </c>
      <c r="K10" s="111" t="s">
        <v>41</v>
      </c>
      <c r="L10" s="111">
        <f>Tabulka2[[#This Row],[Hodnota dopadu - integrita]]*Tabulka2[[#This Row],[Hodnota zranitelnosti]]*Tabulka2[[#This Row],[Hodnota hrozby]]</f>
        <v>36</v>
      </c>
      <c r="M10" s="109" t="s">
        <v>580</v>
      </c>
      <c r="N10" s="39"/>
      <c r="O10" s="112">
        <f>Tabulka2[[#This Row],[Hodnota dopadu - dostupnost]]</f>
        <v>3</v>
      </c>
      <c r="P10" s="112" t="str">
        <f>Tabulka2[[#This Row],[Hodnota dopadu - důvěrnost]]</f>
        <v>Nerelevantní</v>
      </c>
      <c r="Q10" s="112">
        <f>Tabulka2[[#This Row],[Hodnota dopadu - integrita]]</f>
        <v>3</v>
      </c>
      <c r="R10" s="112">
        <v>2</v>
      </c>
      <c r="S10" s="110">
        <v>3</v>
      </c>
      <c r="T10" s="100">
        <f>Tabulka2[[#This Row],[Hodnota dopadu - dostupnost (PO)]]*Tabulka2[[#This Row],[Hodnota zranitelnosti (PO)]]*Tabulka2[[#This Row],[Hodnota hrozby (PO)]]</f>
        <v>18</v>
      </c>
      <c r="U10" s="100" t="s">
        <v>41</v>
      </c>
      <c r="V10" s="100">
        <f>Tabulka2[[#This Row],[Hodnota dopadu - integrita (PO)]]*Tabulka2[[#This Row],[Hodnota zranitelnosti (PO)]]*Tabulka2[[#This Row],[Hodnota hrozby (PO)]]</f>
        <v>18</v>
      </c>
      <c r="W10" s="100"/>
      <c r="X10" s="40"/>
      <c r="Y10" s="40"/>
      <c r="Z10" s="40"/>
      <c r="AA10" s="40"/>
      <c r="AB10" s="40"/>
      <c r="AC10" s="95"/>
      <c r="AD10" s="95"/>
      <c r="AE10" s="95"/>
      <c r="AF10" s="95"/>
      <c r="AG10" s="95"/>
    </row>
    <row r="11" spans="1:33" ht="45" x14ac:dyDescent="0.25">
      <c r="A11" s="38" t="s">
        <v>597</v>
      </c>
      <c r="B11" s="38" t="s">
        <v>598</v>
      </c>
      <c r="C11" s="40">
        <v>3</v>
      </c>
      <c r="D11" s="40" t="s">
        <v>41</v>
      </c>
      <c r="E11" s="40">
        <v>3</v>
      </c>
      <c r="F11" s="38" t="s">
        <v>578</v>
      </c>
      <c r="G11" s="40">
        <v>4</v>
      </c>
      <c r="H11" s="38" t="s">
        <v>596</v>
      </c>
      <c r="I11" s="40">
        <v>3</v>
      </c>
      <c r="J11" s="95">
        <f>Tabulka2[[#This Row],[Hodnota dopadu - dostupnost]]*Tabulka2[[#This Row],[Hodnota zranitelnosti]]*Tabulka2[[#This Row],[Hodnota hrozby]]</f>
        <v>36</v>
      </c>
      <c r="K11" s="95" t="s">
        <v>41</v>
      </c>
      <c r="L11" s="95">
        <f>Tabulka2[[#This Row],[Hodnota dopadu - integrita]]*Tabulka2[[#This Row],[Hodnota zranitelnosti]]*Tabulka2[[#This Row],[Hodnota hrozby]]</f>
        <v>36</v>
      </c>
      <c r="M11" s="38" t="s">
        <v>580</v>
      </c>
      <c r="N11" s="38"/>
      <c r="O11" s="40">
        <f>Tabulka2[[#This Row],[Hodnota dopadu - dostupnost]]</f>
        <v>3</v>
      </c>
      <c r="P11" s="40" t="str">
        <f>Tabulka2[[#This Row],[Hodnota dopadu - důvěrnost]]</f>
        <v>Nerelevantní</v>
      </c>
      <c r="Q11" s="40">
        <f>Tabulka2[[#This Row],[Hodnota dopadu - integrita]]</f>
        <v>3</v>
      </c>
      <c r="R11" s="40">
        <v>2</v>
      </c>
      <c r="S11" s="40">
        <v>3</v>
      </c>
      <c r="T11" s="95">
        <f>Tabulka2[[#This Row],[Hodnota dopadu - dostupnost (PO)]]*Tabulka2[[#This Row],[Hodnota zranitelnosti (PO)]]*Tabulka2[[#This Row],[Hodnota hrozby (PO)]]</f>
        <v>18</v>
      </c>
      <c r="U11" s="95" t="s">
        <v>41</v>
      </c>
      <c r="V11" s="95">
        <f>Tabulka2[[#This Row],[Hodnota dopadu - integrita (PO)]]*Tabulka2[[#This Row],[Hodnota zranitelnosti (PO)]]*Tabulka2[[#This Row],[Hodnota hrozby (PO)]]</f>
        <v>18</v>
      </c>
      <c r="W11" s="95"/>
      <c r="X11" s="110"/>
      <c r="Y11" s="110"/>
      <c r="Z11" s="110"/>
      <c r="AA11" s="110"/>
      <c r="AB11" s="110"/>
      <c r="AC11" s="111"/>
      <c r="AD11" s="111"/>
      <c r="AE11" s="111"/>
      <c r="AF11" s="111"/>
      <c r="AG11" s="111"/>
    </row>
    <row r="12" spans="1:33" ht="45" x14ac:dyDescent="0.25">
      <c r="A12" s="109" t="s">
        <v>599</v>
      </c>
      <c r="B12" s="109" t="s">
        <v>600</v>
      </c>
      <c r="C12" s="110">
        <v>2</v>
      </c>
      <c r="D12" s="110" t="s">
        <v>41</v>
      </c>
      <c r="E12" s="110">
        <v>3</v>
      </c>
      <c r="F12" s="109" t="s">
        <v>578</v>
      </c>
      <c r="G12" s="110">
        <v>4</v>
      </c>
      <c r="H12" s="109" t="s">
        <v>596</v>
      </c>
      <c r="I12" s="110">
        <v>3</v>
      </c>
      <c r="J12" s="111">
        <f>Tabulka2[[#This Row],[Hodnota dopadu - dostupnost]]*Tabulka2[[#This Row],[Hodnota zranitelnosti]]*Tabulka2[[#This Row],[Hodnota hrozby]]</f>
        <v>24</v>
      </c>
      <c r="K12" s="111" t="s">
        <v>41</v>
      </c>
      <c r="L12" s="111">
        <f>Tabulka2[[#This Row],[Hodnota dopadu - integrita]]*Tabulka2[[#This Row],[Hodnota zranitelnosti]]*Tabulka2[[#This Row],[Hodnota hrozby]]</f>
        <v>36</v>
      </c>
      <c r="M12" s="109" t="s">
        <v>580</v>
      </c>
      <c r="N12" s="39"/>
      <c r="O12" s="112">
        <f>Tabulka2[[#This Row],[Hodnota dopadu - dostupnost]]</f>
        <v>2</v>
      </c>
      <c r="P12" s="112" t="str">
        <f>Tabulka2[[#This Row],[Hodnota dopadu - důvěrnost]]</f>
        <v>Nerelevantní</v>
      </c>
      <c r="Q12" s="112">
        <f>Tabulka2[[#This Row],[Hodnota dopadu - integrita]]</f>
        <v>3</v>
      </c>
      <c r="R12" s="112">
        <v>2</v>
      </c>
      <c r="S12" s="110">
        <v>3</v>
      </c>
      <c r="T12" s="100">
        <f>Tabulka2[[#This Row],[Hodnota dopadu - dostupnost (PO)]]*Tabulka2[[#This Row],[Hodnota zranitelnosti (PO)]]*Tabulka2[[#This Row],[Hodnota hrozby (PO)]]</f>
        <v>12</v>
      </c>
      <c r="U12" s="100" t="s">
        <v>41</v>
      </c>
      <c r="V12" s="100">
        <f>Tabulka2[[#This Row],[Hodnota dopadu - integrita (PO)]]*Tabulka2[[#This Row],[Hodnota zranitelnosti (PO)]]*Tabulka2[[#This Row],[Hodnota hrozby (PO)]]</f>
        <v>18</v>
      </c>
      <c r="W12" s="100"/>
      <c r="X12" s="40"/>
      <c r="Y12" s="40"/>
      <c r="Z12" s="40"/>
      <c r="AA12" s="40"/>
      <c r="AB12" s="40"/>
      <c r="AC12" s="95"/>
      <c r="AD12" s="95"/>
      <c r="AE12" s="95"/>
      <c r="AF12" s="95"/>
      <c r="AG12" s="95"/>
    </row>
    <row r="13" spans="1:33" ht="60" x14ac:dyDescent="0.25">
      <c r="A13" s="38" t="s">
        <v>601</v>
      </c>
      <c r="B13" s="38" t="s">
        <v>602</v>
      </c>
      <c r="C13" s="40">
        <v>3</v>
      </c>
      <c r="D13" s="40">
        <v>3</v>
      </c>
      <c r="E13" s="40">
        <v>3</v>
      </c>
      <c r="F13" s="38" t="s">
        <v>603</v>
      </c>
      <c r="G13" s="40">
        <v>4</v>
      </c>
      <c r="H13" s="38" t="s">
        <v>604</v>
      </c>
      <c r="I13" s="40">
        <v>2</v>
      </c>
      <c r="J13" s="95">
        <f>Tabulka2[[#This Row],[Hodnota dopadu - dostupnost]]*Tabulka2[[#This Row],[Hodnota zranitelnosti]]*Tabulka2[[#This Row],[Hodnota hrozby]]</f>
        <v>24</v>
      </c>
      <c r="K13" s="95">
        <f>Tabulka2[[#This Row],[Hodnota dopadu - důvěrnost]]*Tabulka2[[#This Row],[Hodnota zranitelnosti]]*Tabulka2[[#This Row],[Hodnota hrozby]]</f>
        <v>24</v>
      </c>
      <c r="L13" s="95">
        <f>Tabulka2[[#This Row],[Hodnota dopadu - integrita]]*Tabulka2[[#This Row],[Hodnota zranitelnosti]]*Tabulka2[[#This Row],[Hodnota hrozby]]</f>
        <v>24</v>
      </c>
      <c r="M13" s="38" t="s">
        <v>580</v>
      </c>
      <c r="N13" s="38" t="s">
        <v>605</v>
      </c>
      <c r="O13" s="40">
        <f>Tabulka2[[#This Row],[Hodnota dopadu - dostupnost]]</f>
        <v>3</v>
      </c>
      <c r="P13" s="40">
        <f>Tabulka2[[#This Row],[Hodnota dopadu - důvěrnost]]</f>
        <v>3</v>
      </c>
      <c r="Q13" s="40">
        <f>Tabulka2[[#This Row],[Hodnota dopadu - integrita]]</f>
        <v>3</v>
      </c>
      <c r="R13" s="40">
        <v>2</v>
      </c>
      <c r="S13" s="40">
        <v>2</v>
      </c>
      <c r="T13" s="95">
        <f>Tabulka2[[#This Row],[Hodnota dopadu - dostupnost (PO)]]*Tabulka2[[#This Row],[Hodnota zranitelnosti (PO)]]*Tabulka2[[#This Row],[Hodnota hrozby (PO)]]</f>
        <v>12</v>
      </c>
      <c r="U13" s="95">
        <f>Tabulka2[[#This Row],[Hodnota dopadu - důvěrnost (PO)]]*Tabulka2[[#This Row],[Hodnota zranitelnosti (PO)]]*Tabulka2[[#This Row],[Hodnota hrozby (PO)]]</f>
        <v>12</v>
      </c>
      <c r="V13" s="95">
        <f>Tabulka2[[#This Row],[Hodnota dopadu - integrita (PO)]]*Tabulka2[[#This Row],[Hodnota zranitelnosti (PO)]]*Tabulka2[[#This Row],[Hodnota hrozby (PO)]]</f>
        <v>12</v>
      </c>
      <c r="W13" s="95"/>
      <c r="X13" s="110"/>
      <c r="Y13" s="110"/>
      <c r="Z13" s="110"/>
      <c r="AA13" s="110"/>
      <c r="AB13" s="110"/>
      <c r="AC13" s="111"/>
      <c r="AD13" s="111"/>
      <c r="AE13" s="111"/>
      <c r="AF13" s="111"/>
      <c r="AG13" s="111"/>
    </row>
    <row r="14" spans="1:33" x14ac:dyDescent="0.25">
      <c r="A14" s="38" t="s">
        <v>606</v>
      </c>
      <c r="B14" s="38" t="s">
        <v>607</v>
      </c>
      <c r="C14" s="40">
        <v>3</v>
      </c>
      <c r="D14" s="40">
        <v>2</v>
      </c>
      <c r="E14" s="40">
        <v>3</v>
      </c>
      <c r="F14" s="38" t="s">
        <v>578</v>
      </c>
      <c r="G14" s="40">
        <v>3</v>
      </c>
      <c r="H14" s="38" t="s">
        <v>608</v>
      </c>
      <c r="I14" s="40">
        <v>1</v>
      </c>
      <c r="J14" s="95">
        <f>Tabulka2[[#This Row],[Hodnota dopadu - dostupnost]]*Tabulka2[[#This Row],[Hodnota zranitelnosti]]*Tabulka2[[#This Row],[Hodnota hrozby]]</f>
        <v>9</v>
      </c>
      <c r="K14" s="95">
        <f>Tabulka2[[#This Row],[Hodnota dopadu - důvěrnost]]*Tabulka2[[#This Row],[Hodnota zranitelnosti]]*Tabulka2[[#This Row],[Hodnota hrozby]]</f>
        <v>6</v>
      </c>
      <c r="L14" s="95">
        <f>Tabulka2[[#This Row],[Hodnota dopadu - integrita]]*Tabulka2[[#This Row],[Hodnota zranitelnosti]]*Tabulka2[[#This Row],[Hodnota hrozby]]</f>
        <v>9</v>
      </c>
      <c r="M14" s="38" t="s">
        <v>609</v>
      </c>
      <c r="N14" s="38"/>
      <c r="O14" s="40">
        <f>Tabulka2[[#This Row],[Hodnota dopadu - dostupnost]]</f>
        <v>3</v>
      </c>
      <c r="P14" s="40">
        <f>Tabulka2[[#This Row],[Hodnota dopadu - důvěrnost]]</f>
        <v>2</v>
      </c>
      <c r="Q14" s="40">
        <f>Tabulka2[[#This Row],[Hodnota dopadu - integrita]]</f>
        <v>3</v>
      </c>
      <c r="R14" s="40">
        <v>3</v>
      </c>
      <c r="S14" s="40">
        <v>1</v>
      </c>
      <c r="T14" s="95">
        <f>Tabulka2[[#This Row],[Hodnota dopadu - dostupnost (PO)]]*Tabulka2[[#This Row],[Hodnota zranitelnosti (PO)]]*Tabulka2[[#This Row],[Hodnota hrozby (PO)]]</f>
        <v>9</v>
      </c>
      <c r="U14" s="95">
        <f>Tabulka2[[#This Row],[Hodnota dopadu - důvěrnost (PO)]]*Tabulka2[[#This Row],[Hodnota zranitelnosti (PO)]]*Tabulka2[[#This Row],[Hodnota hrozby (PO)]]</f>
        <v>6</v>
      </c>
      <c r="V14" s="95">
        <f>Tabulka2[[#This Row],[Hodnota dopadu - integrita (PO)]]*Tabulka2[[#This Row],[Hodnota zranitelnosti (PO)]]*Tabulka2[[#This Row],[Hodnota hrozby (PO)]]</f>
        <v>9</v>
      </c>
      <c r="W14" s="95"/>
      <c r="X14" s="40"/>
      <c r="Y14" s="40"/>
      <c r="Z14" s="40"/>
      <c r="AA14" s="40"/>
      <c r="AB14" s="40"/>
      <c r="AC14" s="95"/>
      <c r="AD14" s="95"/>
      <c r="AE14" s="95"/>
      <c r="AF14" s="95"/>
      <c r="AG14" s="95"/>
    </row>
    <row r="15" spans="1:33" x14ac:dyDescent="0.25">
      <c r="A15" s="102" t="s">
        <v>610</v>
      </c>
      <c r="B15" s="102" t="s">
        <v>611</v>
      </c>
      <c r="C15" s="113">
        <v>3</v>
      </c>
      <c r="D15" s="113">
        <v>2</v>
      </c>
      <c r="E15" s="113">
        <v>3</v>
      </c>
      <c r="F15" s="102" t="s">
        <v>578</v>
      </c>
      <c r="G15" s="113">
        <v>3</v>
      </c>
      <c r="H15" s="102" t="s">
        <v>608</v>
      </c>
      <c r="I15" s="113">
        <v>1</v>
      </c>
      <c r="J15" s="114">
        <f>Tabulka2[[#This Row],[Hodnota dopadu - dostupnost]]*Tabulka2[[#This Row],[Hodnota zranitelnosti]]*Tabulka2[[#This Row],[Hodnota hrozby]]</f>
        <v>9</v>
      </c>
      <c r="K15" s="114">
        <f>Tabulka2[[#This Row],[Hodnota dopadu - důvěrnost]]*Tabulka2[[#This Row],[Hodnota zranitelnosti]]*Tabulka2[[#This Row],[Hodnota hrozby]]</f>
        <v>6</v>
      </c>
      <c r="L15" s="114">
        <f>Tabulka2[[#This Row],[Hodnota dopadu - integrita]]*Tabulka2[[#This Row],[Hodnota zranitelnosti]]*Tabulka2[[#This Row],[Hodnota hrozby]]</f>
        <v>9</v>
      </c>
      <c r="M15" s="102" t="s">
        <v>609</v>
      </c>
      <c r="N15" s="102"/>
      <c r="O15" s="113">
        <f>Tabulka2[[#This Row],[Hodnota dopadu - dostupnost]]</f>
        <v>3</v>
      </c>
      <c r="P15" s="113">
        <f>Tabulka2[[#This Row],[Hodnota dopadu - důvěrnost]]</f>
        <v>2</v>
      </c>
      <c r="Q15" s="113">
        <f>Tabulka2[[#This Row],[Hodnota dopadu - integrita]]</f>
        <v>3</v>
      </c>
      <c r="R15" s="113">
        <v>3</v>
      </c>
      <c r="S15" s="113">
        <v>1</v>
      </c>
      <c r="T15" s="114">
        <f>Tabulka2[[#This Row],[Hodnota dopadu - dostupnost (PO)]]*Tabulka2[[#This Row],[Hodnota zranitelnosti (PO)]]*Tabulka2[[#This Row],[Hodnota hrozby (PO)]]</f>
        <v>9</v>
      </c>
      <c r="U15" s="114">
        <f>Tabulka2[[#This Row],[Hodnota dopadu - důvěrnost (PO)]]*Tabulka2[[#This Row],[Hodnota zranitelnosti (PO)]]*Tabulka2[[#This Row],[Hodnota hrozby (PO)]]</f>
        <v>6</v>
      </c>
      <c r="V15" s="114">
        <f>Tabulka2[[#This Row],[Hodnota dopadu - integrita (PO)]]*Tabulka2[[#This Row],[Hodnota zranitelnosti (PO)]]*Tabulka2[[#This Row],[Hodnota hrozby (PO)]]</f>
        <v>9</v>
      </c>
      <c r="W15" s="114"/>
      <c r="X15" s="110"/>
      <c r="Y15" s="110"/>
      <c r="Z15" s="110"/>
      <c r="AA15" s="110"/>
      <c r="AB15" s="110"/>
      <c r="AC15" s="111"/>
      <c r="AD15" s="111"/>
      <c r="AE15" s="111"/>
      <c r="AF15" s="111"/>
      <c r="AG15" s="111"/>
    </row>
    <row r="16" spans="1:33" ht="37.5" x14ac:dyDescent="0.25">
      <c r="A16" s="38" t="s">
        <v>612</v>
      </c>
      <c r="B16" s="38" t="s">
        <v>613</v>
      </c>
      <c r="C16" s="40" t="s">
        <v>41</v>
      </c>
      <c r="D16" s="40">
        <v>2</v>
      </c>
      <c r="E16" s="40">
        <v>3</v>
      </c>
      <c r="F16" s="38" t="s">
        <v>578</v>
      </c>
      <c r="G16" s="40">
        <v>3</v>
      </c>
      <c r="H16" s="38" t="s">
        <v>614</v>
      </c>
      <c r="I16" s="40">
        <v>1</v>
      </c>
      <c r="J16" s="95" t="s">
        <v>41</v>
      </c>
      <c r="K16" s="95">
        <f>Tabulka2[[#This Row],[Hodnota dopadu - důvěrnost]]*Tabulka2[[#This Row],[Hodnota zranitelnosti]]*Tabulka2[[#This Row],[Hodnota hrozby]]</f>
        <v>6</v>
      </c>
      <c r="L16" s="95">
        <f>Tabulka2[[#This Row],[Hodnota dopadu - integrita]]*Tabulka2[[#This Row],[Hodnota zranitelnosti]]*Tabulka2[[#This Row],[Hodnota hrozby]]</f>
        <v>9</v>
      </c>
      <c r="M16" s="38" t="s">
        <v>609</v>
      </c>
      <c r="N16" s="38"/>
      <c r="O16" s="40" t="str">
        <f>Tabulka2[[#This Row],[Hodnota dopadu - dostupnost]]</f>
        <v>Nerelevantní</v>
      </c>
      <c r="P16" s="40">
        <f>Tabulka2[[#This Row],[Hodnota dopadu - důvěrnost]]</f>
        <v>2</v>
      </c>
      <c r="Q16" s="40">
        <f>Tabulka2[[#This Row],[Hodnota dopadu - integrita]]</f>
        <v>3</v>
      </c>
      <c r="R16" s="40">
        <v>3</v>
      </c>
      <c r="S16" s="40">
        <v>1</v>
      </c>
      <c r="T16" s="95" t="s">
        <v>41</v>
      </c>
      <c r="U16" s="95">
        <f>Tabulka2[[#This Row],[Hodnota dopadu - důvěrnost (PO)]]*Tabulka2[[#This Row],[Hodnota zranitelnosti (PO)]]*Tabulka2[[#This Row],[Hodnota hrozby (PO)]]</f>
        <v>6</v>
      </c>
      <c r="V16" s="95">
        <f>Tabulka2[[#This Row],[Hodnota dopadu - integrita (PO)]]*Tabulka2[[#This Row],[Hodnota zranitelnosti (PO)]]*Tabulka2[[#This Row],[Hodnota hrozby (PO)]]</f>
        <v>9</v>
      </c>
      <c r="W16" s="95"/>
      <c r="X16" s="40"/>
      <c r="Y16" s="40"/>
      <c r="Z16" s="40"/>
      <c r="AA16" s="40"/>
      <c r="AB16" s="40"/>
      <c r="AC16" s="95"/>
      <c r="AD16" s="95"/>
      <c r="AE16" s="95"/>
      <c r="AF16" s="95"/>
      <c r="AG16" s="95"/>
    </row>
    <row r="17" spans="1:33" ht="37.5" x14ac:dyDescent="0.25">
      <c r="A17" s="38" t="s">
        <v>615</v>
      </c>
      <c r="B17" s="38" t="s">
        <v>616</v>
      </c>
      <c r="C17" s="40" t="s">
        <v>41</v>
      </c>
      <c r="D17" s="40">
        <v>2</v>
      </c>
      <c r="E17" s="40">
        <v>3</v>
      </c>
      <c r="F17" s="38" t="s">
        <v>578</v>
      </c>
      <c r="G17" s="40">
        <v>3</v>
      </c>
      <c r="H17" s="38" t="s">
        <v>614</v>
      </c>
      <c r="I17" s="40">
        <v>2</v>
      </c>
      <c r="J17" s="95" t="s">
        <v>41</v>
      </c>
      <c r="K17" s="95">
        <f>Tabulka2[[#This Row],[Hodnota dopadu - důvěrnost]]*Tabulka2[[#This Row],[Hodnota zranitelnosti]]*Tabulka2[[#This Row],[Hodnota hrozby]]</f>
        <v>12</v>
      </c>
      <c r="L17" s="95">
        <f>Tabulka2[[#This Row],[Hodnota dopadu - integrita]]*Tabulka2[[#This Row],[Hodnota zranitelnosti]]*Tabulka2[[#This Row],[Hodnota hrozby]]</f>
        <v>18</v>
      </c>
      <c r="M17" s="38" t="s">
        <v>592</v>
      </c>
      <c r="N17" s="38"/>
      <c r="O17" s="40" t="str">
        <f>Tabulka2[[#This Row],[Hodnota dopadu - dostupnost]]</f>
        <v>Nerelevantní</v>
      </c>
      <c r="P17" s="40">
        <f>Tabulka2[[#This Row],[Hodnota dopadu - důvěrnost]]</f>
        <v>2</v>
      </c>
      <c r="Q17" s="40">
        <f>Tabulka2[[#This Row],[Hodnota dopadu - integrita]]</f>
        <v>3</v>
      </c>
      <c r="R17" s="40">
        <v>3</v>
      </c>
      <c r="S17" s="40">
        <v>2</v>
      </c>
      <c r="T17" s="95" t="s">
        <v>41</v>
      </c>
      <c r="U17" s="95">
        <f>Tabulka2[[#This Row],[Hodnota dopadu - důvěrnost (PO)]]*Tabulka2[[#This Row],[Hodnota zranitelnosti (PO)]]*Tabulka2[[#This Row],[Hodnota hrozby (PO)]]</f>
        <v>12</v>
      </c>
      <c r="V17" s="95">
        <f>Tabulka2[[#This Row],[Hodnota dopadu - integrita (PO)]]*Tabulka2[[#This Row],[Hodnota zranitelnosti (PO)]]*Tabulka2[[#This Row],[Hodnota hrozby (PO)]]</f>
        <v>18</v>
      </c>
      <c r="W17" s="95"/>
      <c r="X17" s="110"/>
      <c r="Y17" s="110"/>
      <c r="Z17" s="110"/>
      <c r="AA17" s="110"/>
      <c r="AB17" s="110"/>
      <c r="AC17" s="111"/>
      <c r="AD17" s="111"/>
      <c r="AE17" s="111"/>
      <c r="AF17" s="111"/>
      <c r="AG17" s="111"/>
    </row>
    <row r="18" spans="1:33" ht="45" x14ac:dyDescent="0.25">
      <c r="A18" s="109" t="s">
        <v>617</v>
      </c>
      <c r="B18" s="39" t="s">
        <v>616</v>
      </c>
      <c r="C18" s="112">
        <v>3</v>
      </c>
      <c r="D18" s="112">
        <v>2</v>
      </c>
      <c r="E18" s="112">
        <v>3</v>
      </c>
      <c r="F18" s="39" t="s">
        <v>578</v>
      </c>
      <c r="G18" s="112">
        <v>3</v>
      </c>
      <c r="H18" s="39" t="s">
        <v>583</v>
      </c>
      <c r="I18" s="112">
        <v>3</v>
      </c>
      <c r="J18" s="100">
        <f>Tabulka2[[#This Row],[Hodnota dopadu - dostupnost]]*Tabulka2[[#This Row],[Hodnota zranitelnosti]]*Tabulka2[[#This Row],[Hodnota hrozby]]</f>
        <v>27</v>
      </c>
      <c r="K18" s="100">
        <f>Tabulka2[[#This Row],[Hodnota dopadu - důvěrnost]]*Tabulka2[[#This Row],[Hodnota zranitelnosti]]*Tabulka2[[#This Row],[Hodnota hrozby]]</f>
        <v>18</v>
      </c>
      <c r="L18" s="100">
        <f>Tabulka2[[#This Row],[Hodnota dopadu - integrita]]*Tabulka2[[#This Row],[Hodnota zranitelnosti]]*Tabulka2[[#This Row],[Hodnota hrozby]]</f>
        <v>27</v>
      </c>
      <c r="M18" s="39" t="s">
        <v>580</v>
      </c>
      <c r="N18" s="39"/>
      <c r="O18" s="112">
        <f>Tabulka2[[#This Row],[Hodnota dopadu - dostupnost]]</f>
        <v>3</v>
      </c>
      <c r="P18" s="112">
        <f>Tabulka2[[#This Row],[Hodnota dopadu - důvěrnost]]</f>
        <v>2</v>
      </c>
      <c r="Q18" s="112">
        <f>Tabulka2[[#This Row],[Hodnota dopadu - integrita]]</f>
        <v>3</v>
      </c>
      <c r="R18" s="112">
        <v>2</v>
      </c>
      <c r="S18" s="112">
        <v>3</v>
      </c>
      <c r="T18" s="100">
        <f>Tabulka2[[#This Row],[Hodnota dopadu - dostupnost (PO)]]*Tabulka2[[#This Row],[Hodnota zranitelnosti (PO)]]*Tabulka2[[#This Row],[Hodnota hrozby (PO)]]</f>
        <v>18</v>
      </c>
      <c r="U18" s="100">
        <f>Tabulka2[[#This Row],[Hodnota dopadu - důvěrnost (PO)]]*Tabulka2[[#This Row],[Hodnota zranitelnosti (PO)]]*Tabulka2[[#This Row],[Hodnota hrozby (PO)]]</f>
        <v>12</v>
      </c>
      <c r="V18" s="100">
        <f>Tabulka2[[#This Row],[Hodnota dopadu - integrita (PO)]]*Tabulka2[[#This Row],[Hodnota zranitelnosti (PO)]]*Tabulka2[[#This Row],[Hodnota hrozby (PO)]]</f>
        <v>18</v>
      </c>
      <c r="W18" s="100"/>
      <c r="X18" s="40"/>
      <c r="Y18" s="40"/>
      <c r="Z18" s="40"/>
      <c r="AA18" s="40"/>
      <c r="AB18" s="40"/>
      <c r="AC18" s="95"/>
      <c r="AD18" s="95"/>
      <c r="AE18" s="95"/>
      <c r="AF18" s="95"/>
      <c r="AG18" s="95"/>
    </row>
    <row r="19" spans="1:33" ht="45" x14ac:dyDescent="0.25">
      <c r="A19" s="38" t="s">
        <v>618</v>
      </c>
      <c r="B19" s="38" t="s">
        <v>619</v>
      </c>
      <c r="C19" s="40">
        <v>2</v>
      </c>
      <c r="D19" s="40">
        <v>3</v>
      </c>
      <c r="E19" s="40">
        <v>3</v>
      </c>
      <c r="F19" s="38" t="s">
        <v>578</v>
      </c>
      <c r="G19" s="40">
        <v>3</v>
      </c>
      <c r="H19" s="38" t="s">
        <v>579</v>
      </c>
      <c r="I19" s="40">
        <v>3</v>
      </c>
      <c r="J19" s="95">
        <f>Tabulka2[[#This Row],[Hodnota dopadu - dostupnost]]*Tabulka2[[#This Row],[Hodnota zranitelnosti]]*Tabulka2[[#This Row],[Hodnota hrozby]]</f>
        <v>18</v>
      </c>
      <c r="K19" s="95">
        <f>Tabulka2[[#This Row],[Hodnota dopadu - důvěrnost]]*Tabulka2[[#This Row],[Hodnota zranitelnosti]]*Tabulka2[[#This Row],[Hodnota hrozby]]</f>
        <v>27</v>
      </c>
      <c r="L19" s="95">
        <f>Tabulka2[[#This Row],[Hodnota dopadu - integrita]]*Tabulka2[[#This Row],[Hodnota zranitelnosti]]*Tabulka2[[#This Row],[Hodnota hrozby]]</f>
        <v>27</v>
      </c>
      <c r="M19" s="38" t="s">
        <v>580</v>
      </c>
      <c r="N19" s="38"/>
      <c r="O19" s="40">
        <f>Tabulka2[[#This Row],[Hodnota dopadu - dostupnost]]</f>
        <v>2</v>
      </c>
      <c r="P19" s="40">
        <f>Tabulka2[[#This Row],[Hodnota dopadu - důvěrnost]]</f>
        <v>3</v>
      </c>
      <c r="Q19" s="40">
        <f>Tabulka2[[#This Row],[Hodnota dopadu - integrita]]</f>
        <v>3</v>
      </c>
      <c r="R19" s="40">
        <v>2</v>
      </c>
      <c r="S19" s="40">
        <v>3</v>
      </c>
      <c r="T19" s="95">
        <f>Tabulka2[[#This Row],[Hodnota dopadu - dostupnost (PO)]]*Tabulka2[[#This Row],[Hodnota zranitelnosti (PO)]]*Tabulka2[[#This Row],[Hodnota hrozby (PO)]]</f>
        <v>12</v>
      </c>
      <c r="U19" s="95">
        <f>Tabulka2[[#This Row],[Hodnota dopadu - důvěrnost (PO)]]*Tabulka2[[#This Row],[Hodnota zranitelnosti (PO)]]*Tabulka2[[#This Row],[Hodnota hrozby (PO)]]</f>
        <v>18</v>
      </c>
      <c r="V19" s="95">
        <f>Tabulka2[[#This Row],[Hodnota dopadu - integrita (PO)]]*Tabulka2[[#This Row],[Hodnota zranitelnosti (PO)]]*Tabulka2[[#This Row],[Hodnota hrozby (PO)]]</f>
        <v>18</v>
      </c>
      <c r="W19" s="95"/>
      <c r="X19" s="110"/>
      <c r="Y19" s="110"/>
      <c r="Z19" s="110"/>
      <c r="AA19" s="110"/>
      <c r="AB19" s="110"/>
      <c r="AC19" s="111"/>
      <c r="AD19" s="111"/>
      <c r="AE19" s="111"/>
      <c r="AF19" s="111"/>
      <c r="AG19" s="111"/>
    </row>
    <row r="20" spans="1:33" ht="45" x14ac:dyDescent="0.25">
      <c r="A20" s="109" t="s">
        <v>620</v>
      </c>
      <c r="B20" s="39" t="s">
        <v>621</v>
      </c>
      <c r="C20" s="112">
        <v>3</v>
      </c>
      <c r="D20" s="112" t="s">
        <v>41</v>
      </c>
      <c r="E20" s="112">
        <v>3</v>
      </c>
      <c r="F20" s="109" t="s">
        <v>578</v>
      </c>
      <c r="G20" s="112">
        <v>2</v>
      </c>
      <c r="H20" s="39" t="s">
        <v>596</v>
      </c>
      <c r="I20" s="112">
        <v>2</v>
      </c>
      <c r="J20" s="100">
        <f>Tabulka2[[#This Row],[Hodnota dopadu - dostupnost]]*Tabulka2[[#This Row],[Hodnota zranitelnosti]]*Tabulka2[[#This Row],[Hodnota hrozby]]</f>
        <v>12</v>
      </c>
      <c r="K20" s="100" t="s">
        <v>41</v>
      </c>
      <c r="L20" s="100">
        <f>Tabulka2[[#This Row],[Hodnota dopadu - integrita]]*Tabulka2[[#This Row],[Hodnota zranitelnosti]]*Tabulka2[[#This Row],[Hodnota hrozby]]</f>
        <v>12</v>
      </c>
      <c r="M20" s="39" t="s">
        <v>609</v>
      </c>
      <c r="N20" s="39"/>
      <c r="O20" s="112">
        <f>Tabulka2[[#This Row],[Hodnota dopadu - dostupnost]]</f>
        <v>3</v>
      </c>
      <c r="P20" s="112" t="str">
        <f>Tabulka2[[#This Row],[Hodnota dopadu - důvěrnost]]</f>
        <v>Nerelevantní</v>
      </c>
      <c r="Q20" s="112">
        <f>Tabulka2[[#This Row],[Hodnota dopadu - integrita]]</f>
        <v>3</v>
      </c>
      <c r="R20" s="112">
        <v>2</v>
      </c>
      <c r="S20" s="112">
        <v>2</v>
      </c>
      <c r="T20" s="100">
        <f>Tabulka2[[#This Row],[Hodnota dopadu - dostupnost (PO)]]*Tabulka2[[#This Row],[Hodnota zranitelnosti (PO)]]*Tabulka2[[#This Row],[Hodnota hrozby (PO)]]</f>
        <v>12</v>
      </c>
      <c r="U20" s="100" t="s">
        <v>41</v>
      </c>
      <c r="V20" s="100">
        <f>Tabulka2[[#This Row],[Hodnota dopadu - integrita (PO)]]*Tabulka2[[#This Row],[Hodnota zranitelnosti (PO)]]*Tabulka2[[#This Row],[Hodnota hrozby (PO)]]</f>
        <v>12</v>
      </c>
      <c r="W20" s="100"/>
      <c r="X20" s="40"/>
      <c r="Y20" s="40"/>
      <c r="Z20" s="40"/>
      <c r="AA20" s="40"/>
      <c r="AB20" s="40"/>
      <c r="AC20" s="95"/>
      <c r="AD20" s="95"/>
      <c r="AE20" s="95"/>
      <c r="AF20" s="95"/>
      <c r="AG20" s="95"/>
    </row>
    <row r="21" spans="1:33" ht="45" x14ac:dyDescent="0.25">
      <c r="A21" s="109" t="s">
        <v>622</v>
      </c>
      <c r="B21" s="39" t="s">
        <v>623</v>
      </c>
      <c r="C21" s="112">
        <v>3</v>
      </c>
      <c r="D21" s="110" t="s">
        <v>41</v>
      </c>
      <c r="E21" s="112">
        <v>3</v>
      </c>
      <c r="F21" s="109" t="s">
        <v>578</v>
      </c>
      <c r="G21" s="112">
        <v>2</v>
      </c>
      <c r="H21" s="39" t="s">
        <v>596</v>
      </c>
      <c r="I21" s="112">
        <v>2</v>
      </c>
      <c r="J21" s="100">
        <f>Tabulka2[[#This Row],[Hodnota dopadu - dostupnost]]*Tabulka2[[#This Row],[Hodnota zranitelnosti]]*Tabulka2[[#This Row],[Hodnota hrozby]]</f>
        <v>12</v>
      </c>
      <c r="K21" s="100" t="s">
        <v>41</v>
      </c>
      <c r="L21" s="100">
        <f>Tabulka2[[#This Row],[Hodnota dopadu - integrita]]*Tabulka2[[#This Row],[Hodnota zranitelnosti]]*Tabulka2[[#This Row],[Hodnota hrozby]]</f>
        <v>12</v>
      </c>
      <c r="M21" s="39" t="s">
        <v>609</v>
      </c>
      <c r="N21" s="39"/>
      <c r="O21" s="112">
        <f>Tabulka2[[#This Row],[Hodnota dopadu - dostupnost]]</f>
        <v>3</v>
      </c>
      <c r="P21" s="112" t="str">
        <f>Tabulka2[[#This Row],[Hodnota dopadu - důvěrnost]]</f>
        <v>Nerelevantní</v>
      </c>
      <c r="Q21" s="112">
        <f>Tabulka2[[#This Row],[Hodnota dopadu - integrita]]</f>
        <v>3</v>
      </c>
      <c r="R21" s="112">
        <v>2</v>
      </c>
      <c r="S21" s="112">
        <v>2</v>
      </c>
      <c r="T21" s="100">
        <f>Tabulka2[[#This Row],[Hodnota dopadu - dostupnost (PO)]]*Tabulka2[[#This Row],[Hodnota zranitelnosti (PO)]]*Tabulka2[[#This Row],[Hodnota hrozby (PO)]]</f>
        <v>12</v>
      </c>
      <c r="U21" s="100" t="s">
        <v>41</v>
      </c>
      <c r="V21" s="100">
        <f>Tabulka2[[#This Row],[Hodnota dopadu - integrita (PO)]]*Tabulka2[[#This Row],[Hodnota zranitelnosti (PO)]]*Tabulka2[[#This Row],[Hodnota hrozby (PO)]]</f>
        <v>12</v>
      </c>
      <c r="W21" s="100"/>
      <c r="X21" s="110"/>
      <c r="Y21" s="110"/>
      <c r="Z21" s="110"/>
      <c r="AA21" s="110"/>
      <c r="AB21" s="110"/>
      <c r="AC21" s="111"/>
      <c r="AD21" s="111"/>
      <c r="AE21" s="111"/>
      <c r="AF21" s="111"/>
      <c r="AG21" s="111"/>
    </row>
    <row r="22" spans="1:33" ht="30" x14ac:dyDescent="0.25">
      <c r="A22" s="38" t="s">
        <v>624</v>
      </c>
      <c r="B22" s="38" t="s">
        <v>625</v>
      </c>
      <c r="C22" s="40">
        <v>3</v>
      </c>
      <c r="D22" s="40">
        <v>3</v>
      </c>
      <c r="E22" s="40">
        <v>3</v>
      </c>
      <c r="F22" s="38" t="s">
        <v>626</v>
      </c>
      <c r="G22" s="40">
        <v>3</v>
      </c>
      <c r="H22" s="38" t="s">
        <v>604</v>
      </c>
      <c r="I22" s="40">
        <v>3</v>
      </c>
      <c r="J22" s="95">
        <f>Tabulka2[[#This Row],[Hodnota dopadu - dostupnost]]*Tabulka2[[#This Row],[Hodnota zranitelnosti]]*Tabulka2[[#This Row],[Hodnota hrozby]]</f>
        <v>27</v>
      </c>
      <c r="K22" s="95">
        <f>Tabulka2[[#This Row],[Hodnota dopadu - důvěrnost]]*Tabulka2[[#This Row],[Hodnota zranitelnosti]]*Tabulka2[[#This Row],[Hodnota hrozby]]</f>
        <v>27</v>
      </c>
      <c r="L22" s="95">
        <f>Tabulka2[[#This Row],[Hodnota dopadu - integrita]]*Tabulka2[[#This Row],[Hodnota zranitelnosti]]*Tabulka2[[#This Row],[Hodnota hrozby]]</f>
        <v>27</v>
      </c>
      <c r="M22" s="38" t="s">
        <v>580</v>
      </c>
      <c r="N22" s="38"/>
      <c r="O22" s="40">
        <f>Tabulka2[[#This Row],[Hodnota dopadu - dostupnost]]</f>
        <v>3</v>
      </c>
      <c r="P22" s="40">
        <f>Tabulka2[[#This Row],[Hodnota dopadu - důvěrnost]]</f>
        <v>3</v>
      </c>
      <c r="Q22" s="40">
        <f>Tabulka2[[#This Row],[Hodnota dopadu - integrita]]</f>
        <v>3</v>
      </c>
      <c r="R22" s="40">
        <v>2</v>
      </c>
      <c r="S22" s="40">
        <v>3</v>
      </c>
      <c r="T22" s="95">
        <f>Tabulka2[[#This Row],[Hodnota dopadu - dostupnost (PO)]]*Tabulka2[[#This Row],[Hodnota zranitelnosti (PO)]]*Tabulka2[[#This Row],[Hodnota hrozby (PO)]]</f>
        <v>18</v>
      </c>
      <c r="U22" s="95">
        <f>Tabulka2[[#This Row],[Hodnota dopadu - důvěrnost (PO)]]*Tabulka2[[#This Row],[Hodnota zranitelnosti (PO)]]*Tabulka2[[#This Row],[Hodnota hrozby (PO)]]</f>
        <v>18</v>
      </c>
      <c r="V22" s="95">
        <f>Tabulka2[[#This Row],[Hodnota dopadu - integrita (PO)]]*Tabulka2[[#This Row],[Hodnota zranitelnosti (PO)]]*Tabulka2[[#This Row],[Hodnota hrozby (PO)]]</f>
        <v>18</v>
      </c>
      <c r="W22" s="95"/>
      <c r="X22" s="40"/>
      <c r="Y22" s="40"/>
      <c r="Z22" s="40"/>
      <c r="AA22" s="40"/>
      <c r="AB22" s="40"/>
      <c r="AC22" s="95"/>
      <c r="AD22" s="95"/>
      <c r="AE22" s="95"/>
      <c r="AF22" s="95"/>
      <c r="AG22" s="95"/>
    </row>
    <row r="23" spans="1:33" ht="45" x14ac:dyDescent="0.25">
      <c r="A23" s="109" t="s">
        <v>627</v>
      </c>
      <c r="B23" s="39" t="s">
        <v>628</v>
      </c>
      <c r="C23" s="110">
        <v>3</v>
      </c>
      <c r="D23" s="110" t="s">
        <v>41</v>
      </c>
      <c r="E23" s="110">
        <v>3</v>
      </c>
      <c r="F23" s="109" t="s">
        <v>629</v>
      </c>
      <c r="G23" s="110">
        <v>4</v>
      </c>
      <c r="H23" s="109" t="s">
        <v>596</v>
      </c>
      <c r="I23" s="110">
        <v>3</v>
      </c>
      <c r="J23" s="111">
        <f>Tabulka2[[#This Row],[Hodnota dopadu - dostupnost]]*Tabulka2[[#This Row],[Hodnota zranitelnosti]]*Tabulka2[[#This Row],[Hodnota hrozby]]</f>
        <v>36</v>
      </c>
      <c r="K23" s="111" t="s">
        <v>41</v>
      </c>
      <c r="L23" s="111">
        <f>Tabulka2[[#This Row],[Hodnota dopadu - integrita]]*Tabulka2[[#This Row],[Hodnota zranitelnosti]]*Tabulka2[[#This Row],[Hodnota hrozby]]</f>
        <v>36</v>
      </c>
      <c r="M23" s="109" t="s">
        <v>580</v>
      </c>
      <c r="N23" s="39" t="s">
        <v>630</v>
      </c>
      <c r="O23" s="112">
        <f>Tabulka2[[#This Row],[Hodnota dopadu - dostupnost]]</f>
        <v>3</v>
      </c>
      <c r="P23" s="112" t="str">
        <f>Tabulka2[[#This Row],[Hodnota dopadu - důvěrnost]]</f>
        <v>Nerelevantní</v>
      </c>
      <c r="Q23" s="112">
        <f>Tabulka2[[#This Row],[Hodnota dopadu - integrita]]</f>
        <v>3</v>
      </c>
      <c r="R23" s="112">
        <v>1</v>
      </c>
      <c r="S23" s="110">
        <v>3</v>
      </c>
      <c r="T23" s="100">
        <f>Tabulka2[[#This Row],[Hodnota dopadu - dostupnost (PO)]]*Tabulka2[[#This Row],[Hodnota zranitelnosti (PO)]]*Tabulka2[[#This Row],[Hodnota hrozby (PO)]]</f>
        <v>9</v>
      </c>
      <c r="U23" s="100" t="s">
        <v>41</v>
      </c>
      <c r="V23" s="100">
        <f>Tabulka2[[#This Row],[Hodnota dopadu - integrita (PO)]]*Tabulka2[[#This Row],[Hodnota zranitelnosti (PO)]]*Tabulka2[[#This Row],[Hodnota hrozby (PO)]]</f>
        <v>9</v>
      </c>
      <c r="W23" s="100"/>
      <c r="X23" s="110"/>
      <c r="Y23" s="110"/>
      <c r="Z23" s="110"/>
      <c r="AA23" s="110"/>
      <c r="AB23" s="110"/>
      <c r="AC23" s="111"/>
      <c r="AD23" s="111"/>
      <c r="AE23" s="111"/>
      <c r="AF23" s="111"/>
      <c r="AG23" s="111"/>
    </row>
    <row r="24" spans="1:33" ht="45" x14ac:dyDescent="0.25">
      <c r="A24" s="109" t="s">
        <v>631</v>
      </c>
      <c r="B24" s="39" t="s">
        <v>632</v>
      </c>
      <c r="C24" s="110">
        <v>3</v>
      </c>
      <c r="D24" s="110" t="s">
        <v>41</v>
      </c>
      <c r="E24" s="110">
        <v>3</v>
      </c>
      <c r="F24" s="109" t="s">
        <v>629</v>
      </c>
      <c r="G24" s="110">
        <v>4</v>
      </c>
      <c r="H24" s="109" t="s">
        <v>596</v>
      </c>
      <c r="I24" s="110">
        <v>3</v>
      </c>
      <c r="J24" s="111">
        <f>Tabulka2[[#This Row],[Hodnota dopadu - dostupnost]]*Tabulka2[[#This Row],[Hodnota zranitelnosti]]*Tabulka2[[#This Row],[Hodnota hrozby]]</f>
        <v>36</v>
      </c>
      <c r="K24" s="111" t="s">
        <v>41</v>
      </c>
      <c r="L24" s="111">
        <f>Tabulka2[[#This Row],[Hodnota dopadu - integrita]]*Tabulka2[[#This Row],[Hodnota zranitelnosti]]*Tabulka2[[#This Row],[Hodnota hrozby]]</f>
        <v>36</v>
      </c>
      <c r="M24" s="109" t="s">
        <v>580</v>
      </c>
      <c r="N24" s="39" t="s">
        <v>633</v>
      </c>
      <c r="O24" s="112">
        <f>Tabulka2[[#This Row],[Hodnota dopadu - dostupnost]]</f>
        <v>3</v>
      </c>
      <c r="P24" s="112" t="str">
        <f>Tabulka2[[#This Row],[Hodnota dopadu - důvěrnost]]</f>
        <v>Nerelevantní</v>
      </c>
      <c r="Q24" s="112">
        <f>Tabulka2[[#This Row],[Hodnota dopadu - integrita]]</f>
        <v>3</v>
      </c>
      <c r="R24" s="112">
        <v>1</v>
      </c>
      <c r="S24" s="110">
        <v>3</v>
      </c>
      <c r="T24" s="100">
        <f>Tabulka2[[#This Row],[Hodnota dopadu - dostupnost (PO)]]*Tabulka2[[#This Row],[Hodnota zranitelnosti (PO)]]*Tabulka2[[#This Row],[Hodnota hrozby (PO)]]</f>
        <v>9</v>
      </c>
      <c r="U24" s="100" t="s">
        <v>41</v>
      </c>
      <c r="V24" s="100">
        <f>Tabulka2[[#This Row],[Hodnota dopadu - integrita (PO)]]*Tabulka2[[#This Row],[Hodnota zranitelnosti (PO)]]*Tabulka2[[#This Row],[Hodnota hrozby (PO)]]</f>
        <v>9</v>
      </c>
      <c r="W24" s="100"/>
      <c r="X24" s="40"/>
      <c r="Y24" s="40"/>
      <c r="Z24" s="40"/>
      <c r="AA24" s="40"/>
      <c r="AB24" s="40"/>
      <c r="AC24" s="95"/>
      <c r="AD24" s="95"/>
      <c r="AE24" s="95"/>
      <c r="AF24" s="95"/>
      <c r="AG24" s="95"/>
    </row>
    <row r="25" spans="1:33" ht="45" x14ac:dyDescent="0.25">
      <c r="A25" s="102" t="s">
        <v>634</v>
      </c>
      <c r="B25" s="102" t="s">
        <v>635</v>
      </c>
      <c r="C25" s="113">
        <v>2</v>
      </c>
      <c r="D25" s="113" t="s">
        <v>41</v>
      </c>
      <c r="E25" s="113">
        <v>3</v>
      </c>
      <c r="F25" s="102" t="s">
        <v>629</v>
      </c>
      <c r="G25" s="113">
        <v>4</v>
      </c>
      <c r="H25" s="102" t="s">
        <v>596</v>
      </c>
      <c r="I25" s="113">
        <v>3</v>
      </c>
      <c r="J25" s="114">
        <f>Tabulka2[[#This Row],[Hodnota dopadu - dostupnost]]*Tabulka2[[#This Row],[Hodnota zranitelnosti]]*Tabulka2[[#This Row],[Hodnota hrozby]]</f>
        <v>24</v>
      </c>
      <c r="K25" s="114" t="s">
        <v>41</v>
      </c>
      <c r="L25" s="114">
        <f>Tabulka2[[#This Row],[Hodnota dopadu - integrita]]*Tabulka2[[#This Row],[Hodnota zranitelnosti]]*Tabulka2[[#This Row],[Hodnota hrozby]]</f>
        <v>36</v>
      </c>
      <c r="M25" s="102" t="s">
        <v>580</v>
      </c>
      <c r="N25" s="102"/>
      <c r="O25" s="113">
        <f>Tabulka2[[#This Row],[Hodnota dopadu - dostupnost]]</f>
        <v>2</v>
      </c>
      <c r="P25" s="113" t="str">
        <f>Tabulka2[[#This Row],[Hodnota dopadu - důvěrnost]]</f>
        <v>Nerelevantní</v>
      </c>
      <c r="Q25" s="113">
        <f>Tabulka2[[#This Row],[Hodnota dopadu - integrita]]</f>
        <v>3</v>
      </c>
      <c r="R25" s="113">
        <v>2</v>
      </c>
      <c r="S25" s="113">
        <v>3</v>
      </c>
      <c r="T25" s="114">
        <f>Tabulka2[[#This Row],[Hodnota dopadu - dostupnost (PO)]]*Tabulka2[[#This Row],[Hodnota zranitelnosti (PO)]]*Tabulka2[[#This Row],[Hodnota hrozby (PO)]]</f>
        <v>12</v>
      </c>
      <c r="U25" s="114" t="s">
        <v>41</v>
      </c>
      <c r="V25" s="114">
        <f>Tabulka2[[#This Row],[Hodnota dopadu - integrita (PO)]]*Tabulka2[[#This Row],[Hodnota zranitelnosti (PO)]]*Tabulka2[[#This Row],[Hodnota hrozby (PO)]]</f>
        <v>18</v>
      </c>
      <c r="W25" s="114"/>
      <c r="X25" s="110"/>
      <c r="Y25" s="110"/>
      <c r="Z25" s="110"/>
      <c r="AA25" s="110"/>
      <c r="AB25" s="110"/>
      <c r="AC25" s="111"/>
      <c r="AD25" s="111"/>
      <c r="AE25" s="111"/>
      <c r="AF25" s="111"/>
      <c r="AG25" s="111"/>
    </row>
    <row r="26" spans="1:33" ht="45" x14ac:dyDescent="0.25">
      <c r="A26" s="38" t="s">
        <v>636</v>
      </c>
      <c r="B26" s="38" t="s">
        <v>637</v>
      </c>
      <c r="C26" s="40">
        <v>3</v>
      </c>
      <c r="D26" s="40">
        <v>2</v>
      </c>
      <c r="E26" s="40">
        <v>3</v>
      </c>
      <c r="F26" s="38" t="s">
        <v>629</v>
      </c>
      <c r="G26" s="40">
        <v>3</v>
      </c>
      <c r="H26" s="38" t="s">
        <v>579</v>
      </c>
      <c r="I26" s="40">
        <v>4</v>
      </c>
      <c r="J26" s="95">
        <f>Tabulka2[[#This Row],[Hodnota dopadu - dostupnost]]*Tabulka2[[#This Row],[Hodnota zranitelnosti]]*Tabulka2[[#This Row],[Hodnota hrozby]]</f>
        <v>36</v>
      </c>
      <c r="K26" s="95">
        <f>Tabulka2[[#This Row],[Hodnota dopadu - důvěrnost]]*Tabulka2[[#This Row],[Hodnota zranitelnosti]]*Tabulka2[[#This Row],[Hodnota hrozby]]</f>
        <v>24</v>
      </c>
      <c r="L26" s="95">
        <f>Tabulka2[[#This Row],[Hodnota dopadu - integrita]]*Tabulka2[[#This Row],[Hodnota zranitelnosti]]*Tabulka2[[#This Row],[Hodnota hrozby]]</f>
        <v>36</v>
      </c>
      <c r="M26" s="38" t="s">
        <v>580</v>
      </c>
      <c r="N26" s="38" t="s">
        <v>638</v>
      </c>
      <c r="O26" s="40">
        <f>Tabulka2[[#This Row],[Hodnota dopadu - dostupnost]]</f>
        <v>3</v>
      </c>
      <c r="P26" s="40">
        <f>Tabulka2[[#This Row],[Hodnota dopadu - důvěrnost]]</f>
        <v>2</v>
      </c>
      <c r="Q26" s="40">
        <f>Tabulka2[[#This Row],[Hodnota dopadu - integrita]]</f>
        <v>3</v>
      </c>
      <c r="R26" s="40">
        <v>1</v>
      </c>
      <c r="S26" s="40">
        <v>4</v>
      </c>
      <c r="T26" s="95">
        <f>Tabulka2[[#This Row],[Hodnota dopadu - dostupnost (PO)]]*Tabulka2[[#This Row],[Hodnota zranitelnosti (PO)]]*Tabulka2[[#This Row],[Hodnota hrozby (PO)]]</f>
        <v>12</v>
      </c>
      <c r="U26" s="95">
        <f>Tabulka2[[#This Row],[Hodnota dopadu - důvěrnost (PO)]]*Tabulka2[[#This Row],[Hodnota zranitelnosti (PO)]]*Tabulka2[[#This Row],[Hodnota hrozby (PO)]]</f>
        <v>8</v>
      </c>
      <c r="V26" s="95">
        <f>Tabulka2[[#This Row],[Hodnota dopadu - integrita (PO)]]*Tabulka2[[#This Row],[Hodnota zranitelnosti (PO)]]*Tabulka2[[#This Row],[Hodnota hrozby (PO)]]</f>
        <v>12</v>
      </c>
      <c r="W26" s="95"/>
      <c r="X26" s="40"/>
      <c r="Y26" s="40"/>
      <c r="Z26" s="40"/>
      <c r="AA26" s="40"/>
      <c r="AB26" s="40"/>
      <c r="AC26" s="95"/>
      <c r="AD26" s="95"/>
      <c r="AE26" s="95"/>
      <c r="AF26" s="95"/>
      <c r="AG26" s="95"/>
    </row>
    <row r="27" spans="1:33" ht="45" x14ac:dyDescent="0.25">
      <c r="A27" s="109" t="s">
        <v>639</v>
      </c>
      <c r="B27" s="39" t="s">
        <v>640</v>
      </c>
      <c r="C27" s="110">
        <v>3</v>
      </c>
      <c r="D27" s="110">
        <v>2</v>
      </c>
      <c r="E27" s="110">
        <v>3</v>
      </c>
      <c r="F27" s="39" t="s">
        <v>629</v>
      </c>
      <c r="G27" s="110">
        <v>3</v>
      </c>
      <c r="H27" s="39" t="s">
        <v>579</v>
      </c>
      <c r="I27" s="110">
        <v>4</v>
      </c>
      <c r="J27" s="111">
        <f>Tabulka2[[#This Row],[Hodnota dopadu - dostupnost]]*Tabulka2[[#This Row],[Hodnota zranitelnosti]]*Tabulka2[[#This Row],[Hodnota hrozby]]</f>
        <v>36</v>
      </c>
      <c r="K27" s="111">
        <f>Tabulka2[[#This Row],[Hodnota dopadu - důvěrnost]]*Tabulka2[[#This Row],[Hodnota zranitelnosti]]*Tabulka2[[#This Row],[Hodnota hrozby]]</f>
        <v>24</v>
      </c>
      <c r="L27" s="111">
        <f>Tabulka2[[#This Row],[Hodnota dopadu - integrita]]*Tabulka2[[#This Row],[Hodnota zranitelnosti]]*Tabulka2[[#This Row],[Hodnota hrozby]]</f>
        <v>36</v>
      </c>
      <c r="M27" s="109" t="s">
        <v>580</v>
      </c>
      <c r="N27" s="39" t="s">
        <v>638</v>
      </c>
      <c r="O27" s="112">
        <f>Tabulka2[[#This Row],[Hodnota dopadu - dostupnost]]</f>
        <v>3</v>
      </c>
      <c r="P27" s="112">
        <f>Tabulka2[[#This Row],[Hodnota dopadu - důvěrnost]]</f>
        <v>2</v>
      </c>
      <c r="Q27" s="112">
        <f>Tabulka2[[#This Row],[Hodnota dopadu - integrita]]</f>
        <v>3</v>
      </c>
      <c r="R27" s="112">
        <v>1</v>
      </c>
      <c r="S27" s="110">
        <v>4</v>
      </c>
      <c r="T27" s="100">
        <f>Tabulka2[[#This Row],[Hodnota dopadu - dostupnost (PO)]]*Tabulka2[[#This Row],[Hodnota zranitelnosti (PO)]]*Tabulka2[[#This Row],[Hodnota hrozby (PO)]]</f>
        <v>12</v>
      </c>
      <c r="U27" s="100">
        <f>Tabulka2[[#This Row],[Hodnota dopadu - důvěrnost (PO)]]*Tabulka2[[#This Row],[Hodnota zranitelnosti (PO)]]*Tabulka2[[#This Row],[Hodnota hrozby (PO)]]</f>
        <v>8</v>
      </c>
      <c r="V27" s="100">
        <f>Tabulka2[[#This Row],[Hodnota dopadu - integrita (PO)]]*Tabulka2[[#This Row],[Hodnota zranitelnosti (PO)]]*Tabulka2[[#This Row],[Hodnota hrozby (PO)]]</f>
        <v>12</v>
      </c>
      <c r="W27" s="100"/>
      <c r="X27" s="110"/>
      <c r="Y27" s="110"/>
      <c r="Z27" s="110"/>
      <c r="AA27" s="110"/>
      <c r="AB27" s="110"/>
      <c r="AC27" s="111"/>
      <c r="AD27" s="111"/>
      <c r="AE27" s="111"/>
      <c r="AF27" s="111"/>
      <c r="AG27" s="111"/>
    </row>
    <row r="28" spans="1:33" ht="45" x14ac:dyDescent="0.25">
      <c r="A28" s="38" t="s">
        <v>641</v>
      </c>
      <c r="B28" s="38" t="s">
        <v>642</v>
      </c>
      <c r="C28" s="40">
        <v>2</v>
      </c>
      <c r="D28" s="40">
        <v>1</v>
      </c>
      <c r="E28" s="40">
        <v>3</v>
      </c>
      <c r="F28" s="38" t="s">
        <v>629</v>
      </c>
      <c r="G28" s="40">
        <v>3</v>
      </c>
      <c r="H28" s="38" t="s">
        <v>579</v>
      </c>
      <c r="I28" s="40">
        <v>4</v>
      </c>
      <c r="J28" s="95">
        <f>Tabulka2[[#This Row],[Hodnota dopadu - dostupnost]]*Tabulka2[[#This Row],[Hodnota zranitelnosti]]*Tabulka2[[#This Row],[Hodnota hrozby]]</f>
        <v>24</v>
      </c>
      <c r="K28" s="95">
        <f>Tabulka2[[#This Row],[Hodnota dopadu - důvěrnost]]*Tabulka2[[#This Row],[Hodnota zranitelnosti]]*Tabulka2[[#This Row],[Hodnota hrozby]]</f>
        <v>12</v>
      </c>
      <c r="L28" s="95">
        <f>Tabulka2[[#This Row],[Hodnota dopadu - integrita]]*Tabulka2[[#This Row],[Hodnota zranitelnosti]]*Tabulka2[[#This Row],[Hodnota hrozby]]</f>
        <v>36</v>
      </c>
      <c r="M28" s="38" t="s">
        <v>580</v>
      </c>
      <c r="N28" s="38" t="s">
        <v>638</v>
      </c>
      <c r="O28" s="40">
        <f>Tabulka2[[#This Row],[Hodnota dopadu - dostupnost]]</f>
        <v>2</v>
      </c>
      <c r="P28" s="40">
        <f>Tabulka2[[#This Row],[Hodnota dopadu - důvěrnost]]</f>
        <v>1</v>
      </c>
      <c r="Q28" s="40">
        <f>Tabulka2[[#This Row],[Hodnota dopadu - integrita]]</f>
        <v>3</v>
      </c>
      <c r="R28" s="40">
        <v>1</v>
      </c>
      <c r="S28" s="40">
        <v>4</v>
      </c>
      <c r="T28" s="95">
        <f>Tabulka2[[#This Row],[Hodnota dopadu - dostupnost (PO)]]*Tabulka2[[#This Row],[Hodnota zranitelnosti (PO)]]*Tabulka2[[#This Row],[Hodnota hrozby (PO)]]</f>
        <v>8</v>
      </c>
      <c r="U28" s="95">
        <f>Tabulka2[[#This Row],[Hodnota dopadu - důvěrnost (PO)]]*Tabulka2[[#This Row],[Hodnota zranitelnosti (PO)]]*Tabulka2[[#This Row],[Hodnota hrozby (PO)]]</f>
        <v>4</v>
      </c>
      <c r="V28" s="95">
        <f>Tabulka2[[#This Row],[Hodnota dopadu - integrita (PO)]]*Tabulka2[[#This Row],[Hodnota zranitelnosti (PO)]]*Tabulka2[[#This Row],[Hodnota hrozby (PO)]]</f>
        <v>12</v>
      </c>
      <c r="W28" s="95"/>
      <c r="X28" s="40"/>
      <c r="Y28" s="40"/>
      <c r="Z28" s="40"/>
      <c r="AA28" s="40"/>
      <c r="AB28" s="40"/>
      <c r="AC28" s="95"/>
      <c r="AD28" s="95"/>
      <c r="AE28" s="95"/>
      <c r="AF28" s="95"/>
      <c r="AG28" s="95"/>
    </row>
    <row r="29" spans="1:33" ht="45" x14ac:dyDescent="0.25">
      <c r="A29" s="38" t="s">
        <v>643</v>
      </c>
      <c r="B29" s="38" t="s">
        <v>637</v>
      </c>
      <c r="C29" s="40">
        <v>3</v>
      </c>
      <c r="D29" s="40">
        <v>2</v>
      </c>
      <c r="E29" s="40">
        <v>3</v>
      </c>
      <c r="F29" s="38" t="s">
        <v>629</v>
      </c>
      <c r="G29" s="40">
        <v>3</v>
      </c>
      <c r="H29" s="38" t="s">
        <v>583</v>
      </c>
      <c r="I29" s="40">
        <v>2</v>
      </c>
      <c r="J29" s="95">
        <f>Tabulka2[[#This Row],[Hodnota dopadu - dostupnost]]*Tabulka2[[#This Row],[Hodnota zranitelnosti]]*Tabulka2[[#This Row],[Hodnota hrozby]]</f>
        <v>18</v>
      </c>
      <c r="K29" s="95">
        <f>Tabulka2[[#This Row],[Hodnota dopadu - důvěrnost]]*Tabulka2[[#This Row],[Hodnota zranitelnosti]]*Tabulka2[[#This Row],[Hodnota hrozby]]</f>
        <v>12</v>
      </c>
      <c r="L29" s="95">
        <f>Tabulka2[[#This Row],[Hodnota dopadu - integrita]]*Tabulka2[[#This Row],[Hodnota zranitelnosti]]*Tabulka2[[#This Row],[Hodnota hrozby]]</f>
        <v>18</v>
      </c>
      <c r="M29" s="38" t="s">
        <v>580</v>
      </c>
      <c r="N29" s="38"/>
      <c r="O29" s="40">
        <f>Tabulka2[[#This Row],[Hodnota dopadu - dostupnost]]</f>
        <v>3</v>
      </c>
      <c r="P29" s="40">
        <f>Tabulka2[[#This Row],[Hodnota dopadu - důvěrnost]]</f>
        <v>2</v>
      </c>
      <c r="Q29" s="40">
        <f>Tabulka2[[#This Row],[Hodnota dopadu - integrita]]</f>
        <v>3</v>
      </c>
      <c r="R29" s="40">
        <v>2</v>
      </c>
      <c r="S29" s="40">
        <v>2</v>
      </c>
      <c r="T29" s="95">
        <f>Tabulka2[[#This Row],[Hodnota dopadu - dostupnost (PO)]]*Tabulka2[[#This Row],[Hodnota zranitelnosti (PO)]]*Tabulka2[[#This Row],[Hodnota hrozby (PO)]]</f>
        <v>12</v>
      </c>
      <c r="U29" s="95">
        <f>Tabulka2[[#This Row],[Hodnota dopadu - důvěrnost (PO)]]*Tabulka2[[#This Row],[Hodnota zranitelnosti (PO)]]*Tabulka2[[#This Row],[Hodnota hrozby (PO)]]</f>
        <v>8</v>
      </c>
      <c r="V29" s="95">
        <f>Tabulka2[[#This Row],[Hodnota dopadu - integrita (PO)]]*Tabulka2[[#This Row],[Hodnota zranitelnosti (PO)]]*Tabulka2[[#This Row],[Hodnota hrozby (PO)]]</f>
        <v>12</v>
      </c>
      <c r="W29" s="95"/>
      <c r="X29" s="110"/>
      <c r="Y29" s="110"/>
      <c r="Z29" s="110"/>
      <c r="AA29" s="110"/>
      <c r="AB29" s="110"/>
      <c r="AC29" s="111"/>
      <c r="AD29" s="111"/>
      <c r="AE29" s="111"/>
      <c r="AF29" s="111"/>
      <c r="AG29" s="111"/>
    </row>
    <row r="30" spans="1:33" ht="49.5" customHeight="1" x14ac:dyDescent="0.25">
      <c r="A30" s="109" t="s">
        <v>644</v>
      </c>
      <c r="B30" s="39" t="s">
        <v>640</v>
      </c>
      <c r="C30" s="110">
        <v>3</v>
      </c>
      <c r="D30" s="110">
        <v>2</v>
      </c>
      <c r="E30" s="110">
        <v>3</v>
      </c>
      <c r="F30" s="39" t="s">
        <v>629</v>
      </c>
      <c r="G30" s="110">
        <v>3</v>
      </c>
      <c r="H30" s="109" t="s">
        <v>583</v>
      </c>
      <c r="I30" s="110">
        <v>2</v>
      </c>
      <c r="J30" s="111">
        <f>Tabulka2[[#This Row],[Hodnota dopadu - dostupnost]]*Tabulka2[[#This Row],[Hodnota zranitelnosti]]*Tabulka2[[#This Row],[Hodnota hrozby]]</f>
        <v>18</v>
      </c>
      <c r="K30" s="111">
        <f>Tabulka2[[#This Row],[Hodnota dopadu - důvěrnost]]*Tabulka2[[#This Row],[Hodnota zranitelnosti]]*Tabulka2[[#This Row],[Hodnota hrozby]]</f>
        <v>12</v>
      </c>
      <c r="L30" s="111">
        <f>Tabulka2[[#This Row],[Hodnota dopadu - integrita]]*Tabulka2[[#This Row],[Hodnota zranitelnosti]]*Tabulka2[[#This Row],[Hodnota hrozby]]</f>
        <v>18</v>
      </c>
      <c r="M30" s="109" t="s">
        <v>580</v>
      </c>
      <c r="N30" s="39"/>
      <c r="O30" s="112">
        <f>Tabulka2[[#This Row],[Hodnota dopadu - dostupnost]]</f>
        <v>3</v>
      </c>
      <c r="P30" s="112">
        <f>Tabulka2[[#This Row],[Hodnota dopadu - důvěrnost]]</f>
        <v>2</v>
      </c>
      <c r="Q30" s="112">
        <f>Tabulka2[[#This Row],[Hodnota dopadu - integrita]]</f>
        <v>3</v>
      </c>
      <c r="R30" s="112">
        <v>2</v>
      </c>
      <c r="S30" s="110">
        <v>2</v>
      </c>
      <c r="T30" s="100">
        <f>Tabulka2[[#This Row],[Hodnota dopadu - dostupnost (PO)]]*Tabulka2[[#This Row],[Hodnota zranitelnosti (PO)]]*Tabulka2[[#This Row],[Hodnota hrozby (PO)]]</f>
        <v>12</v>
      </c>
      <c r="U30" s="100">
        <f>Tabulka2[[#This Row],[Hodnota dopadu - důvěrnost (PO)]]*Tabulka2[[#This Row],[Hodnota zranitelnosti (PO)]]*Tabulka2[[#This Row],[Hodnota hrozby (PO)]]</f>
        <v>8</v>
      </c>
      <c r="V30" s="100">
        <f>Tabulka2[[#This Row],[Hodnota dopadu - integrita (PO)]]*Tabulka2[[#This Row],[Hodnota zranitelnosti (PO)]]*Tabulka2[[#This Row],[Hodnota hrozby (PO)]]</f>
        <v>12</v>
      </c>
      <c r="W30" s="100"/>
      <c r="X30" s="40"/>
      <c r="Y30" s="40"/>
      <c r="Z30" s="40"/>
      <c r="AA30" s="40"/>
      <c r="AB30" s="40"/>
      <c r="AC30" s="95"/>
      <c r="AD30" s="95"/>
      <c r="AE30" s="95"/>
      <c r="AF30" s="95"/>
      <c r="AG30" s="95"/>
    </row>
    <row r="31" spans="1:33" ht="45" x14ac:dyDescent="0.25">
      <c r="A31" s="38" t="s">
        <v>645</v>
      </c>
      <c r="B31" s="38" t="s">
        <v>642</v>
      </c>
      <c r="C31" s="40">
        <v>2</v>
      </c>
      <c r="D31" s="40">
        <v>1</v>
      </c>
      <c r="E31" s="40">
        <v>3</v>
      </c>
      <c r="F31" s="38" t="s">
        <v>629</v>
      </c>
      <c r="G31" s="40">
        <v>3</v>
      </c>
      <c r="H31" s="38" t="s">
        <v>583</v>
      </c>
      <c r="I31" s="40">
        <v>2</v>
      </c>
      <c r="J31" s="95">
        <f>Tabulka2[[#This Row],[Hodnota dopadu - dostupnost]]*Tabulka2[[#This Row],[Hodnota zranitelnosti]]*Tabulka2[[#This Row],[Hodnota hrozby]]</f>
        <v>12</v>
      </c>
      <c r="K31" s="95">
        <f>Tabulka2[[#This Row],[Hodnota dopadu - důvěrnost]]*Tabulka2[[#This Row],[Hodnota zranitelnosti]]*Tabulka2[[#This Row],[Hodnota hrozby]]</f>
        <v>6</v>
      </c>
      <c r="L31" s="95">
        <f>Tabulka2[[#This Row],[Hodnota dopadu - integrita]]*Tabulka2[[#This Row],[Hodnota zranitelnosti]]*Tabulka2[[#This Row],[Hodnota hrozby]]</f>
        <v>18</v>
      </c>
      <c r="M31" s="38" t="s">
        <v>580</v>
      </c>
      <c r="N31" s="38"/>
      <c r="O31" s="40">
        <f>Tabulka2[[#This Row],[Hodnota dopadu - dostupnost]]</f>
        <v>2</v>
      </c>
      <c r="P31" s="40">
        <f>Tabulka2[[#This Row],[Hodnota dopadu - důvěrnost]]</f>
        <v>1</v>
      </c>
      <c r="Q31" s="40">
        <f>Tabulka2[[#This Row],[Hodnota dopadu - integrita]]</f>
        <v>3</v>
      </c>
      <c r="R31" s="40">
        <v>2</v>
      </c>
      <c r="S31" s="40">
        <v>2</v>
      </c>
      <c r="T31" s="95">
        <f>Tabulka2[[#This Row],[Hodnota dopadu - dostupnost (PO)]]*Tabulka2[[#This Row],[Hodnota zranitelnosti (PO)]]*Tabulka2[[#This Row],[Hodnota hrozby (PO)]]</f>
        <v>8</v>
      </c>
      <c r="U31" s="95">
        <f>Tabulka2[[#This Row],[Hodnota dopadu - důvěrnost (PO)]]*Tabulka2[[#This Row],[Hodnota zranitelnosti (PO)]]*Tabulka2[[#This Row],[Hodnota hrozby (PO)]]</f>
        <v>4</v>
      </c>
      <c r="V31" s="95">
        <f>Tabulka2[[#This Row],[Hodnota dopadu - integrita (PO)]]*Tabulka2[[#This Row],[Hodnota zranitelnosti (PO)]]*Tabulka2[[#This Row],[Hodnota hrozby (PO)]]</f>
        <v>12</v>
      </c>
      <c r="W31" s="95"/>
      <c r="X31" s="110"/>
      <c r="Y31" s="110"/>
      <c r="Z31" s="110"/>
      <c r="AA31" s="110"/>
      <c r="AB31" s="110"/>
      <c r="AC31" s="111"/>
      <c r="AD31" s="111"/>
      <c r="AE31" s="111"/>
      <c r="AF31" s="111"/>
      <c r="AG31" s="111"/>
    </row>
    <row r="32" spans="1:33" ht="90" x14ac:dyDescent="0.25">
      <c r="A32" s="109" t="s">
        <v>646</v>
      </c>
      <c r="B32" s="39" t="s">
        <v>647</v>
      </c>
      <c r="C32" s="112">
        <v>3</v>
      </c>
      <c r="D32" s="110" t="s">
        <v>41</v>
      </c>
      <c r="E32" s="112">
        <v>3</v>
      </c>
      <c r="F32" s="39" t="s">
        <v>629</v>
      </c>
      <c r="G32" s="112">
        <v>3</v>
      </c>
      <c r="H32" s="39" t="s">
        <v>596</v>
      </c>
      <c r="I32" s="112">
        <v>3</v>
      </c>
      <c r="J32" s="100">
        <f>Tabulka2[[#This Row],[Hodnota dopadu - dostupnost]]*Tabulka2[[#This Row],[Hodnota zranitelnosti]]*Tabulka2[[#This Row],[Hodnota hrozby]]</f>
        <v>27</v>
      </c>
      <c r="K32" s="111" t="s">
        <v>41</v>
      </c>
      <c r="L32" s="100">
        <f>Tabulka2[[#This Row],[Hodnota dopadu - integrita]]*Tabulka2[[#This Row],[Hodnota zranitelnosti]]*Tabulka2[[#This Row],[Hodnota hrozby]]</f>
        <v>27</v>
      </c>
      <c r="M32" s="39" t="s">
        <v>580</v>
      </c>
      <c r="N32" s="39" t="s">
        <v>648</v>
      </c>
      <c r="O32" s="112">
        <f>Tabulka2[[#This Row],[Hodnota dopadu - dostupnost]]</f>
        <v>3</v>
      </c>
      <c r="P32" s="112" t="str">
        <f>Tabulka2[[#This Row],[Hodnota dopadu - důvěrnost]]</f>
        <v>Nerelevantní</v>
      </c>
      <c r="Q32" s="112">
        <f>Tabulka2[[#This Row],[Hodnota dopadu - integrita]]</f>
        <v>3</v>
      </c>
      <c r="R32" s="112">
        <v>1</v>
      </c>
      <c r="S32" s="112">
        <v>3</v>
      </c>
      <c r="T32" s="100">
        <f>Tabulka2[[#This Row],[Hodnota dopadu - dostupnost (PO)]]*Tabulka2[[#This Row],[Hodnota zranitelnosti (PO)]]*Tabulka2[[#This Row],[Hodnota hrozby (PO)]]</f>
        <v>9</v>
      </c>
      <c r="U32" s="100" t="s">
        <v>41</v>
      </c>
      <c r="V32" s="100">
        <f>Tabulka2[[#This Row],[Hodnota dopadu - integrita (PO)]]*Tabulka2[[#This Row],[Hodnota zranitelnosti (PO)]]*Tabulka2[[#This Row],[Hodnota hrozby (PO)]]</f>
        <v>9</v>
      </c>
      <c r="W32" s="100"/>
      <c r="X32" s="40"/>
      <c r="Y32" s="40"/>
      <c r="Z32" s="40"/>
      <c r="AA32" s="40"/>
      <c r="AB32" s="40"/>
      <c r="AC32" s="95"/>
      <c r="AD32" s="95"/>
      <c r="AE32" s="95"/>
      <c r="AF32" s="95"/>
      <c r="AG32" s="95"/>
    </row>
    <row r="33" spans="1:33" ht="45" x14ac:dyDescent="0.25">
      <c r="A33" s="109" t="s">
        <v>649</v>
      </c>
      <c r="B33" s="39" t="s">
        <v>650</v>
      </c>
      <c r="C33" s="112">
        <v>3</v>
      </c>
      <c r="D33" s="112" t="s">
        <v>41</v>
      </c>
      <c r="E33" s="112">
        <v>3</v>
      </c>
      <c r="F33" s="39" t="s">
        <v>629</v>
      </c>
      <c r="G33" s="112">
        <v>1</v>
      </c>
      <c r="H33" s="39" t="s">
        <v>596</v>
      </c>
      <c r="I33" s="112">
        <v>1</v>
      </c>
      <c r="J33" s="100">
        <f>Tabulka2[[#This Row],[Hodnota dopadu - dostupnost]]*Tabulka2[[#This Row],[Hodnota zranitelnosti]]*Tabulka2[[#This Row],[Hodnota hrozby]]</f>
        <v>3</v>
      </c>
      <c r="K33" s="100" t="s">
        <v>41</v>
      </c>
      <c r="L33" s="100">
        <f>Tabulka2[[#This Row],[Hodnota dopadu - integrita]]*Tabulka2[[#This Row],[Hodnota zranitelnosti]]*Tabulka2[[#This Row],[Hodnota hrozby]]</f>
        <v>3</v>
      </c>
      <c r="M33" s="39" t="s">
        <v>609</v>
      </c>
      <c r="N33" s="39" t="s">
        <v>651</v>
      </c>
      <c r="O33" s="112">
        <f>Tabulka2[[#This Row],[Hodnota dopadu - dostupnost]]</f>
        <v>3</v>
      </c>
      <c r="P33" s="112" t="str">
        <f>Tabulka2[[#This Row],[Hodnota dopadu - důvěrnost]]</f>
        <v>Nerelevantní</v>
      </c>
      <c r="Q33" s="112">
        <f>Tabulka2[[#This Row],[Hodnota dopadu - integrita]]</f>
        <v>3</v>
      </c>
      <c r="R33" s="112">
        <v>1</v>
      </c>
      <c r="S33" s="112">
        <v>1</v>
      </c>
      <c r="T33" s="100">
        <f>Tabulka2[[#This Row],[Hodnota dopadu - dostupnost (PO)]]*Tabulka2[[#This Row],[Hodnota zranitelnosti (PO)]]*Tabulka2[[#This Row],[Hodnota hrozby (PO)]]</f>
        <v>3</v>
      </c>
      <c r="U33" s="100" t="s">
        <v>41</v>
      </c>
      <c r="V33" s="100">
        <f>Tabulka2[[#This Row],[Hodnota dopadu - integrita (PO)]]*Tabulka2[[#This Row],[Hodnota zranitelnosti (PO)]]*Tabulka2[[#This Row],[Hodnota hrozby (PO)]]</f>
        <v>3</v>
      </c>
      <c r="W33" s="100"/>
      <c r="X33" s="110"/>
      <c r="Y33" s="110"/>
      <c r="Z33" s="110"/>
      <c r="AA33" s="110"/>
      <c r="AB33" s="110"/>
      <c r="AC33" s="111"/>
      <c r="AD33" s="111"/>
      <c r="AE33" s="111"/>
      <c r="AF33" s="111"/>
      <c r="AG33" s="111"/>
    </row>
    <row r="34" spans="1:33" ht="45" x14ac:dyDescent="0.25">
      <c r="A34" s="109" t="s">
        <v>652</v>
      </c>
      <c r="B34" s="39" t="s">
        <v>607</v>
      </c>
      <c r="C34" s="112">
        <v>3</v>
      </c>
      <c r="D34" s="112">
        <v>2</v>
      </c>
      <c r="E34" s="112">
        <v>3</v>
      </c>
      <c r="F34" s="39" t="s">
        <v>629</v>
      </c>
      <c r="G34" s="112">
        <v>3</v>
      </c>
      <c r="H34" s="39" t="s">
        <v>579</v>
      </c>
      <c r="I34" s="112">
        <v>2</v>
      </c>
      <c r="J34" s="100">
        <f>Tabulka2[[#This Row],[Hodnota dopadu - dostupnost]]*Tabulka2[[#This Row],[Hodnota zranitelnosti]]*Tabulka2[[#This Row],[Hodnota hrozby]]</f>
        <v>18</v>
      </c>
      <c r="K34" s="100">
        <f>Tabulka2[[#This Row],[Hodnota dopadu - důvěrnost]]*Tabulka2[[#This Row],[Hodnota zranitelnosti]]*Tabulka2[[#This Row],[Hodnota hrozby]]</f>
        <v>12</v>
      </c>
      <c r="L34" s="100">
        <f>Tabulka2[[#This Row],[Hodnota dopadu - integrita]]*Tabulka2[[#This Row],[Hodnota zranitelnosti]]*Tabulka2[[#This Row],[Hodnota hrozby]]</f>
        <v>18</v>
      </c>
      <c r="M34" s="39" t="s">
        <v>580</v>
      </c>
      <c r="N34" s="39"/>
      <c r="O34" s="112">
        <f>Tabulka2[[#This Row],[Hodnota dopadu - dostupnost]]</f>
        <v>3</v>
      </c>
      <c r="P34" s="112">
        <f>Tabulka2[[#This Row],[Hodnota dopadu - důvěrnost]]</f>
        <v>2</v>
      </c>
      <c r="Q34" s="112">
        <f>Tabulka2[[#This Row],[Hodnota dopadu - integrita]]</f>
        <v>3</v>
      </c>
      <c r="R34" s="112">
        <v>2</v>
      </c>
      <c r="S34" s="112">
        <v>2</v>
      </c>
      <c r="T34" s="114">
        <f>Tabulka2[[#This Row],[Hodnota dopadu - dostupnost (PO)]]*Tabulka2[[#This Row],[Hodnota zranitelnosti (PO)]]*Tabulka2[[#This Row],[Hodnota hrozby (PO)]]</f>
        <v>12</v>
      </c>
      <c r="U34" s="100">
        <f>Tabulka2[[#This Row],[Hodnota dopadu - důvěrnost (PO)]]*Tabulka2[[#This Row],[Hodnota zranitelnosti (PO)]]*Tabulka2[[#This Row],[Hodnota hrozby (PO)]]</f>
        <v>8</v>
      </c>
      <c r="V34" s="100">
        <f>Tabulka2[[#This Row],[Hodnota dopadu - integrita (PO)]]*Tabulka2[[#This Row],[Hodnota zranitelnosti (PO)]]*Tabulka2[[#This Row],[Hodnota hrozby (PO)]]</f>
        <v>12</v>
      </c>
      <c r="W34" s="100"/>
      <c r="X34" s="40"/>
      <c r="Y34" s="40"/>
      <c r="Z34" s="40"/>
      <c r="AA34" s="40"/>
      <c r="AB34" s="40"/>
      <c r="AC34" s="95"/>
      <c r="AD34" s="95"/>
      <c r="AE34" s="95"/>
      <c r="AF34" s="95"/>
      <c r="AG34" s="95"/>
    </row>
    <row r="35" spans="1:33" ht="45" x14ac:dyDescent="0.25">
      <c r="A35" s="117" t="s">
        <v>653</v>
      </c>
      <c r="B35" s="102" t="s">
        <v>611</v>
      </c>
      <c r="C35" s="113">
        <v>3</v>
      </c>
      <c r="D35" s="113">
        <v>2</v>
      </c>
      <c r="E35" s="113">
        <v>3</v>
      </c>
      <c r="F35" s="102" t="s">
        <v>629</v>
      </c>
      <c r="G35" s="113">
        <v>3</v>
      </c>
      <c r="H35" s="102" t="s">
        <v>579</v>
      </c>
      <c r="I35" s="113">
        <v>2</v>
      </c>
      <c r="J35" s="114">
        <f>Tabulka2[[#This Row],[Hodnota dopadu - dostupnost]]*Tabulka2[[#This Row],[Hodnota zranitelnosti]]*Tabulka2[[#This Row],[Hodnota hrozby]]</f>
        <v>18</v>
      </c>
      <c r="K35" s="114">
        <f>Tabulka2[[#This Row],[Hodnota dopadu - důvěrnost]]*Tabulka2[[#This Row],[Hodnota zranitelnosti]]*Tabulka2[[#This Row],[Hodnota hrozby]]</f>
        <v>12</v>
      </c>
      <c r="L35" s="114">
        <f>Tabulka2[[#This Row],[Hodnota dopadu - integrita]]*Tabulka2[[#This Row],[Hodnota zranitelnosti]]*Tabulka2[[#This Row],[Hodnota hrozby]]</f>
        <v>18</v>
      </c>
      <c r="M35" s="102" t="s">
        <v>580</v>
      </c>
      <c r="N35" s="102"/>
      <c r="O35" s="113">
        <f>Tabulka2[[#This Row],[Hodnota dopadu - dostupnost]]</f>
        <v>3</v>
      </c>
      <c r="P35" s="113">
        <f>Tabulka2[[#This Row],[Hodnota dopadu - důvěrnost]]</f>
        <v>2</v>
      </c>
      <c r="Q35" s="113">
        <f>Tabulka2[[#This Row],[Hodnota dopadu - integrita]]</f>
        <v>3</v>
      </c>
      <c r="R35" s="113">
        <v>2</v>
      </c>
      <c r="S35" s="113">
        <v>2</v>
      </c>
      <c r="T35" s="100">
        <f>Tabulka2[[#This Row],[Hodnota dopadu - dostupnost (PO)]]*Tabulka2[[#This Row],[Hodnota zranitelnosti (PO)]]*Tabulka2[[#This Row],[Hodnota hrozby (PO)]]</f>
        <v>12</v>
      </c>
      <c r="U35" s="114">
        <f>Tabulka2[[#This Row],[Hodnota dopadu - důvěrnost (PO)]]*Tabulka2[[#This Row],[Hodnota zranitelnosti (PO)]]*Tabulka2[[#This Row],[Hodnota hrozby (PO)]]</f>
        <v>8</v>
      </c>
      <c r="V35" s="114">
        <f>Tabulka2[[#This Row],[Hodnota dopadu - integrita (PO)]]*Tabulka2[[#This Row],[Hodnota zranitelnosti (PO)]]*Tabulka2[[#This Row],[Hodnota hrozby (PO)]]</f>
        <v>12</v>
      </c>
      <c r="W35" s="114"/>
      <c r="X35" s="110"/>
      <c r="Y35" s="110"/>
      <c r="Z35" s="110"/>
      <c r="AA35" s="110"/>
      <c r="AB35" s="110"/>
      <c r="AC35" s="111"/>
      <c r="AD35" s="111"/>
      <c r="AE35" s="111"/>
      <c r="AF35" s="111"/>
      <c r="AG35" s="111"/>
    </row>
    <row r="36" spans="1:33" ht="45" x14ac:dyDescent="0.25">
      <c r="A36" s="109" t="s">
        <v>654</v>
      </c>
      <c r="B36" s="39" t="s">
        <v>613</v>
      </c>
      <c r="C36" s="112">
        <v>3</v>
      </c>
      <c r="D36" s="112">
        <v>2</v>
      </c>
      <c r="E36" s="112">
        <v>3</v>
      </c>
      <c r="F36" s="39" t="s">
        <v>629</v>
      </c>
      <c r="G36" s="112">
        <v>3</v>
      </c>
      <c r="H36" s="39" t="s">
        <v>579</v>
      </c>
      <c r="I36" s="112">
        <v>2</v>
      </c>
      <c r="J36" s="100">
        <f>Tabulka2[[#This Row],[Hodnota dopadu - dostupnost]]*Tabulka2[[#This Row],[Hodnota zranitelnosti]]*Tabulka2[[#This Row],[Hodnota hrozby]]</f>
        <v>18</v>
      </c>
      <c r="K36" s="100">
        <f>Tabulka2[[#This Row],[Hodnota dopadu - důvěrnost]]*Tabulka2[[#This Row],[Hodnota zranitelnosti]]*Tabulka2[[#This Row],[Hodnota hrozby]]</f>
        <v>12</v>
      </c>
      <c r="L36" s="100">
        <f>Tabulka2[[#This Row],[Hodnota dopadu - integrita]]*Tabulka2[[#This Row],[Hodnota zranitelnosti]]*Tabulka2[[#This Row],[Hodnota hrozby]]</f>
        <v>18</v>
      </c>
      <c r="M36" s="39" t="s">
        <v>580</v>
      </c>
      <c r="N36" s="39"/>
      <c r="O36" s="112">
        <f>Tabulka2[[#This Row],[Hodnota dopadu - dostupnost]]</f>
        <v>3</v>
      </c>
      <c r="P36" s="112">
        <f>Tabulka2[[#This Row],[Hodnota dopadu - důvěrnost]]</f>
        <v>2</v>
      </c>
      <c r="Q36" s="112">
        <f>Tabulka2[[#This Row],[Hodnota dopadu - integrita]]</f>
        <v>3</v>
      </c>
      <c r="R36" s="112">
        <v>2</v>
      </c>
      <c r="S36" s="112">
        <v>2</v>
      </c>
      <c r="T36" s="100">
        <f>Tabulka2[[#This Row],[Hodnota dopadu - dostupnost (PO)]]*Tabulka2[[#This Row],[Hodnota zranitelnosti (PO)]]*Tabulka2[[#This Row],[Hodnota hrozby (PO)]]</f>
        <v>12</v>
      </c>
      <c r="U36" s="100">
        <f>Tabulka2[[#This Row],[Hodnota dopadu - důvěrnost (PO)]]*Tabulka2[[#This Row],[Hodnota zranitelnosti (PO)]]*Tabulka2[[#This Row],[Hodnota hrozby (PO)]]</f>
        <v>8</v>
      </c>
      <c r="V36" s="100">
        <f>Tabulka2[[#This Row],[Hodnota dopadu - integrita (PO)]]*Tabulka2[[#This Row],[Hodnota zranitelnosti (PO)]]*Tabulka2[[#This Row],[Hodnota hrozby (PO)]]</f>
        <v>12</v>
      </c>
      <c r="W36" s="100"/>
      <c r="X36" s="40"/>
      <c r="Y36" s="40"/>
      <c r="Z36" s="40"/>
      <c r="AA36" s="40"/>
      <c r="AB36" s="40"/>
      <c r="AC36" s="95"/>
      <c r="AD36" s="95"/>
      <c r="AE36" s="95"/>
      <c r="AF36" s="95"/>
      <c r="AG36" s="95"/>
    </row>
    <row r="37" spans="1:33" ht="45" x14ac:dyDescent="0.25">
      <c r="A37" s="109" t="s">
        <v>655</v>
      </c>
      <c r="B37" s="39" t="s">
        <v>616</v>
      </c>
      <c r="C37" s="112">
        <v>3</v>
      </c>
      <c r="D37" s="112">
        <v>2</v>
      </c>
      <c r="E37" s="112">
        <v>3</v>
      </c>
      <c r="F37" s="39" t="s">
        <v>629</v>
      </c>
      <c r="G37" s="112">
        <v>3</v>
      </c>
      <c r="H37" s="39" t="s">
        <v>579</v>
      </c>
      <c r="I37" s="112">
        <v>3</v>
      </c>
      <c r="J37" s="100">
        <f>Tabulka2[[#This Row],[Hodnota dopadu - dostupnost]]*Tabulka2[[#This Row],[Hodnota zranitelnosti]]*Tabulka2[[#This Row],[Hodnota hrozby]]</f>
        <v>27</v>
      </c>
      <c r="K37" s="100">
        <f>Tabulka2[[#This Row],[Hodnota dopadu - důvěrnost]]*Tabulka2[[#This Row],[Hodnota zranitelnosti]]*Tabulka2[[#This Row],[Hodnota hrozby]]</f>
        <v>18</v>
      </c>
      <c r="L37" s="100">
        <f>Tabulka2[[#This Row],[Hodnota dopadu - integrita]]*Tabulka2[[#This Row],[Hodnota zranitelnosti]]*Tabulka2[[#This Row],[Hodnota hrozby]]</f>
        <v>27</v>
      </c>
      <c r="M37" s="39" t="s">
        <v>580</v>
      </c>
      <c r="N37" s="39"/>
      <c r="O37" s="112">
        <f>Tabulka2[[#This Row],[Hodnota dopadu - dostupnost]]</f>
        <v>3</v>
      </c>
      <c r="P37" s="112">
        <f>Tabulka2[[#This Row],[Hodnota dopadu - důvěrnost]]</f>
        <v>2</v>
      </c>
      <c r="Q37" s="112">
        <f>Tabulka2[[#This Row],[Hodnota dopadu - integrita]]</f>
        <v>3</v>
      </c>
      <c r="R37" s="112">
        <v>2</v>
      </c>
      <c r="S37" s="112">
        <v>3</v>
      </c>
      <c r="T37" s="100">
        <f>Tabulka2[[#This Row],[Hodnota dopadu - dostupnost (PO)]]*Tabulka2[[#This Row],[Hodnota zranitelnosti (PO)]]*Tabulka2[[#This Row],[Hodnota hrozby (PO)]]</f>
        <v>18</v>
      </c>
      <c r="U37" s="100">
        <f>Tabulka2[[#This Row],[Hodnota dopadu - důvěrnost (PO)]]*Tabulka2[[#This Row],[Hodnota zranitelnosti (PO)]]*Tabulka2[[#This Row],[Hodnota hrozby (PO)]]</f>
        <v>12</v>
      </c>
      <c r="V37" s="100">
        <f>Tabulka2[[#This Row],[Hodnota dopadu - integrita (PO)]]*Tabulka2[[#This Row],[Hodnota zranitelnosti (PO)]]*Tabulka2[[#This Row],[Hodnota hrozby (PO)]]</f>
        <v>18</v>
      </c>
      <c r="W37" s="100"/>
      <c r="X37" s="110"/>
      <c r="Y37" s="110"/>
      <c r="Z37" s="110"/>
      <c r="AA37" s="110"/>
      <c r="AB37" s="110"/>
      <c r="AC37" s="111"/>
      <c r="AD37" s="111"/>
      <c r="AE37" s="111"/>
      <c r="AF37" s="111"/>
      <c r="AG37" s="111"/>
    </row>
    <row r="38" spans="1:33" ht="45" x14ac:dyDescent="0.25">
      <c r="A38" s="38" t="s">
        <v>656</v>
      </c>
      <c r="B38" s="38" t="s">
        <v>621</v>
      </c>
      <c r="C38" s="40">
        <v>3</v>
      </c>
      <c r="D38" s="40">
        <v>3</v>
      </c>
      <c r="E38" s="40">
        <v>3</v>
      </c>
      <c r="F38" s="38" t="s">
        <v>629</v>
      </c>
      <c r="G38" s="40">
        <v>2</v>
      </c>
      <c r="H38" s="38" t="s">
        <v>579</v>
      </c>
      <c r="I38" s="40">
        <v>2</v>
      </c>
      <c r="J38" s="95">
        <f>Tabulka2[[#This Row],[Hodnota dopadu - dostupnost]]*Tabulka2[[#This Row],[Hodnota zranitelnosti]]*Tabulka2[[#This Row],[Hodnota hrozby]]</f>
        <v>12</v>
      </c>
      <c r="K38" s="95">
        <f>Tabulka2[[#This Row],[Hodnota dopadu - důvěrnost]]*Tabulka2[[#This Row],[Hodnota zranitelnosti]]*Tabulka2[[#This Row],[Hodnota hrozby]]</f>
        <v>12</v>
      </c>
      <c r="L38" s="95">
        <f>Tabulka2[[#This Row],[Hodnota dopadu - integrita]]*Tabulka2[[#This Row],[Hodnota zranitelnosti]]*Tabulka2[[#This Row],[Hodnota hrozby]]</f>
        <v>12</v>
      </c>
      <c r="M38" s="38" t="s">
        <v>609</v>
      </c>
      <c r="N38" s="38"/>
      <c r="O38" s="40">
        <f>Tabulka2[[#This Row],[Hodnota dopadu - dostupnost]]</f>
        <v>3</v>
      </c>
      <c r="P38" s="40">
        <f>Tabulka2[[#This Row],[Hodnota dopadu - důvěrnost]]</f>
        <v>3</v>
      </c>
      <c r="Q38" s="40">
        <f>Tabulka2[[#This Row],[Hodnota dopadu - integrita]]</f>
        <v>3</v>
      </c>
      <c r="R38" s="40">
        <v>2</v>
      </c>
      <c r="S38" s="40">
        <v>2</v>
      </c>
      <c r="T38" s="95">
        <f>Tabulka2[[#This Row],[Hodnota dopadu - dostupnost (PO)]]*Tabulka2[[#This Row],[Hodnota zranitelnosti (PO)]]*Tabulka2[[#This Row],[Hodnota hrozby (PO)]]</f>
        <v>12</v>
      </c>
      <c r="U38" s="95">
        <f>Tabulka2[[#This Row],[Hodnota dopadu - důvěrnost (PO)]]*Tabulka2[[#This Row],[Hodnota zranitelnosti (PO)]]*Tabulka2[[#This Row],[Hodnota hrozby (PO)]]</f>
        <v>12</v>
      </c>
      <c r="V38" s="95">
        <f>Tabulka2[[#This Row],[Hodnota dopadu - integrita (PO)]]*Tabulka2[[#This Row],[Hodnota zranitelnosti (PO)]]*Tabulka2[[#This Row],[Hodnota hrozby (PO)]]</f>
        <v>12</v>
      </c>
      <c r="W38" s="95"/>
      <c r="X38" s="40"/>
      <c r="Y38" s="40"/>
      <c r="Z38" s="40"/>
      <c r="AA38" s="40"/>
      <c r="AB38" s="40"/>
      <c r="AC38" s="95"/>
      <c r="AD38" s="95"/>
      <c r="AE38" s="95"/>
      <c r="AF38" s="95"/>
      <c r="AG38" s="95"/>
    </row>
    <row r="39" spans="1:33" ht="45" x14ac:dyDescent="0.25">
      <c r="A39" s="38" t="s">
        <v>657</v>
      </c>
      <c r="B39" s="38" t="s">
        <v>623</v>
      </c>
      <c r="C39" s="40">
        <v>3</v>
      </c>
      <c r="D39" s="40">
        <v>3</v>
      </c>
      <c r="E39" s="40">
        <v>3</v>
      </c>
      <c r="F39" s="38" t="s">
        <v>629</v>
      </c>
      <c r="G39" s="40">
        <v>2</v>
      </c>
      <c r="H39" s="38" t="s">
        <v>579</v>
      </c>
      <c r="I39" s="40">
        <v>2</v>
      </c>
      <c r="J39" s="95">
        <f>Tabulka2[[#This Row],[Hodnota dopadu - dostupnost]]*Tabulka2[[#This Row],[Hodnota zranitelnosti]]*Tabulka2[[#This Row],[Hodnota hrozby]]</f>
        <v>12</v>
      </c>
      <c r="K39" s="95">
        <f>Tabulka2[[#This Row],[Hodnota dopadu - důvěrnost]]*Tabulka2[[#This Row],[Hodnota zranitelnosti]]*Tabulka2[[#This Row],[Hodnota hrozby]]</f>
        <v>12</v>
      </c>
      <c r="L39" s="95">
        <f>Tabulka2[[#This Row],[Hodnota dopadu - integrita]]*Tabulka2[[#This Row],[Hodnota zranitelnosti]]*Tabulka2[[#This Row],[Hodnota hrozby]]</f>
        <v>12</v>
      </c>
      <c r="M39" s="38" t="s">
        <v>609</v>
      </c>
      <c r="N39" s="38"/>
      <c r="O39" s="40">
        <f>Tabulka2[[#This Row],[Hodnota dopadu - dostupnost]]</f>
        <v>3</v>
      </c>
      <c r="P39" s="40">
        <f>Tabulka2[[#This Row],[Hodnota dopadu - důvěrnost]]</f>
        <v>3</v>
      </c>
      <c r="Q39" s="40">
        <f>Tabulka2[[#This Row],[Hodnota dopadu - integrita]]</f>
        <v>3</v>
      </c>
      <c r="R39" s="40">
        <v>2</v>
      </c>
      <c r="S39" s="40">
        <v>2</v>
      </c>
      <c r="T39" s="95">
        <f>Tabulka2[[#This Row],[Hodnota dopadu - dostupnost (PO)]]*Tabulka2[[#This Row],[Hodnota zranitelnosti (PO)]]*Tabulka2[[#This Row],[Hodnota hrozby (PO)]]</f>
        <v>12</v>
      </c>
      <c r="U39" s="95">
        <f>Tabulka2[[#This Row],[Hodnota dopadu - důvěrnost (PO)]]*Tabulka2[[#This Row],[Hodnota zranitelnosti (PO)]]*Tabulka2[[#This Row],[Hodnota hrozby (PO)]]</f>
        <v>12</v>
      </c>
      <c r="V39" s="95">
        <f>Tabulka2[[#This Row],[Hodnota dopadu - integrita (PO)]]*Tabulka2[[#This Row],[Hodnota zranitelnosti (PO)]]*Tabulka2[[#This Row],[Hodnota hrozby (PO)]]</f>
        <v>12</v>
      </c>
      <c r="W39" s="95"/>
      <c r="X39" s="110"/>
      <c r="Y39" s="110"/>
      <c r="Z39" s="110"/>
      <c r="AA39" s="110"/>
      <c r="AB39" s="110"/>
      <c r="AC39" s="111"/>
      <c r="AD39" s="111"/>
      <c r="AE39" s="111"/>
      <c r="AF39" s="111"/>
      <c r="AG39" s="111"/>
    </row>
    <row r="40" spans="1:33" x14ac:dyDescent="0.25">
      <c r="A40" s="38" t="s">
        <v>658</v>
      </c>
      <c r="B40" s="38" t="s">
        <v>647</v>
      </c>
      <c r="C40" s="40">
        <v>3</v>
      </c>
      <c r="D40" s="40">
        <v>3</v>
      </c>
      <c r="E40" s="40">
        <v>3</v>
      </c>
      <c r="F40" s="38" t="s">
        <v>659</v>
      </c>
      <c r="G40" s="40">
        <v>3</v>
      </c>
      <c r="H40" s="38" t="s">
        <v>608</v>
      </c>
      <c r="I40" s="40">
        <v>2</v>
      </c>
      <c r="J40" s="95">
        <f>Tabulka2[[#This Row],[Hodnota dopadu - dostupnost]]*Tabulka2[[#This Row],[Hodnota zranitelnosti]]*Tabulka2[[#This Row],[Hodnota hrozby]]</f>
        <v>18</v>
      </c>
      <c r="K40" s="95">
        <f>Tabulka2[[#This Row],[Hodnota dopadu - důvěrnost]]*Tabulka2[[#This Row],[Hodnota zranitelnosti]]*Tabulka2[[#This Row],[Hodnota hrozby]]</f>
        <v>18</v>
      </c>
      <c r="L40" s="95">
        <f>Tabulka2[[#This Row],[Hodnota dopadu - integrita]]*Tabulka2[[#This Row],[Hodnota zranitelnosti]]*Tabulka2[[#This Row],[Hodnota hrozby]]</f>
        <v>18</v>
      </c>
      <c r="M40" s="38" t="s">
        <v>592</v>
      </c>
      <c r="N40" s="38" t="s">
        <v>660</v>
      </c>
      <c r="O40" s="40">
        <f>Tabulka2[[#This Row],[Hodnota dopadu - dostupnost]]</f>
        <v>3</v>
      </c>
      <c r="P40" s="40">
        <f>Tabulka2[[#This Row],[Hodnota dopadu - důvěrnost]]</f>
        <v>3</v>
      </c>
      <c r="Q40" s="40">
        <f>Tabulka2[[#This Row],[Hodnota dopadu - integrita]]</f>
        <v>3</v>
      </c>
      <c r="R40" s="40">
        <v>3</v>
      </c>
      <c r="S40" s="40">
        <v>2</v>
      </c>
      <c r="T40" s="95">
        <f>Tabulka2[[#This Row],[Hodnota dopadu - dostupnost (PO)]]*Tabulka2[[#This Row],[Hodnota zranitelnosti (PO)]]*Tabulka2[[#This Row],[Hodnota hrozby (PO)]]</f>
        <v>18</v>
      </c>
      <c r="U40" s="95">
        <f>Tabulka2[[#This Row],[Hodnota dopadu - důvěrnost (PO)]]*Tabulka2[[#This Row],[Hodnota zranitelnosti (PO)]]*Tabulka2[[#This Row],[Hodnota hrozby (PO)]]</f>
        <v>18</v>
      </c>
      <c r="V40" s="95">
        <f>Tabulka2[[#This Row],[Hodnota dopadu - integrita (PO)]]*Tabulka2[[#This Row],[Hodnota zranitelnosti (PO)]]*Tabulka2[[#This Row],[Hodnota hrozby (PO)]]</f>
        <v>18</v>
      </c>
      <c r="W40" s="95"/>
      <c r="X40" s="40"/>
      <c r="Y40" s="40"/>
      <c r="Z40" s="40"/>
      <c r="AA40" s="40"/>
      <c r="AB40" s="40"/>
      <c r="AC40" s="95"/>
      <c r="AD40" s="95"/>
      <c r="AE40" s="95"/>
      <c r="AF40" s="95"/>
      <c r="AG40" s="95"/>
    </row>
    <row r="41" spans="1:33" x14ac:dyDescent="0.25">
      <c r="A41" s="38" t="s">
        <v>661</v>
      </c>
      <c r="B41" s="38" t="s">
        <v>662</v>
      </c>
      <c r="C41" s="40">
        <v>3</v>
      </c>
      <c r="D41" s="40">
        <v>3</v>
      </c>
      <c r="E41" s="40">
        <v>3</v>
      </c>
      <c r="F41" s="38" t="s">
        <v>659</v>
      </c>
      <c r="G41" s="40">
        <v>2</v>
      </c>
      <c r="H41" s="38" t="s">
        <v>608</v>
      </c>
      <c r="I41" s="40">
        <v>3</v>
      </c>
      <c r="J41" s="95">
        <f>Tabulka2[[#This Row],[Hodnota dopadu - dostupnost]]*Tabulka2[[#This Row],[Hodnota zranitelnosti]]*Tabulka2[[#This Row],[Hodnota hrozby]]</f>
        <v>18</v>
      </c>
      <c r="K41" s="95">
        <f>Tabulka2[[#This Row],[Hodnota dopadu - důvěrnost]]*Tabulka2[[#This Row],[Hodnota zranitelnosti]]*Tabulka2[[#This Row],[Hodnota hrozby]]</f>
        <v>18</v>
      </c>
      <c r="L41" s="95">
        <f>Tabulka2[[#This Row],[Hodnota dopadu - integrita]]*Tabulka2[[#This Row],[Hodnota zranitelnosti]]*Tabulka2[[#This Row],[Hodnota hrozby]]</f>
        <v>18</v>
      </c>
      <c r="M41" s="38" t="s">
        <v>592</v>
      </c>
      <c r="N41" s="38"/>
      <c r="O41" s="40">
        <f>Tabulka2[[#This Row],[Hodnota dopadu - dostupnost]]</f>
        <v>3</v>
      </c>
      <c r="P41" s="40">
        <f>Tabulka2[[#This Row],[Hodnota dopadu - důvěrnost]]</f>
        <v>3</v>
      </c>
      <c r="Q41" s="40">
        <f>Tabulka2[[#This Row],[Hodnota dopadu - integrita]]</f>
        <v>3</v>
      </c>
      <c r="R41" s="40">
        <v>2</v>
      </c>
      <c r="S41" s="40">
        <v>3</v>
      </c>
      <c r="T41" s="95">
        <f>Tabulka2[[#This Row],[Hodnota dopadu - dostupnost (PO)]]*Tabulka2[[#This Row],[Hodnota zranitelnosti (PO)]]*Tabulka2[[#This Row],[Hodnota hrozby (PO)]]</f>
        <v>18</v>
      </c>
      <c r="U41" s="95">
        <f>Tabulka2[[#This Row],[Hodnota dopadu - důvěrnost (PO)]]*Tabulka2[[#This Row],[Hodnota zranitelnosti (PO)]]*Tabulka2[[#This Row],[Hodnota hrozby (PO)]]</f>
        <v>18</v>
      </c>
      <c r="V41" s="95">
        <f>Tabulka2[[#This Row],[Hodnota dopadu - integrita (PO)]]*Tabulka2[[#This Row],[Hodnota zranitelnosti (PO)]]*Tabulka2[[#This Row],[Hodnota hrozby (PO)]]</f>
        <v>18</v>
      </c>
      <c r="W41" s="95"/>
      <c r="X41" s="110"/>
      <c r="Y41" s="110"/>
      <c r="Z41" s="110"/>
      <c r="AA41" s="110"/>
      <c r="AB41" s="110"/>
      <c r="AC41" s="111"/>
      <c r="AD41" s="111"/>
      <c r="AE41" s="111"/>
      <c r="AF41" s="111"/>
      <c r="AG41" s="111"/>
    </row>
    <row r="42" spans="1:33" ht="45" x14ac:dyDescent="0.25">
      <c r="A42" s="38" t="s">
        <v>663</v>
      </c>
      <c r="B42" s="38" t="s">
        <v>616</v>
      </c>
      <c r="C42" s="40">
        <v>3</v>
      </c>
      <c r="D42" s="40" t="s">
        <v>41</v>
      </c>
      <c r="E42" s="40">
        <v>3</v>
      </c>
      <c r="F42" s="38" t="s">
        <v>659</v>
      </c>
      <c r="G42" s="40">
        <v>3</v>
      </c>
      <c r="H42" s="38" t="s">
        <v>596</v>
      </c>
      <c r="I42" s="40">
        <v>3</v>
      </c>
      <c r="J42" s="95">
        <f>Tabulka2[[#This Row],[Hodnota dopadu - dostupnost]]*Tabulka2[[#This Row],[Hodnota zranitelnosti]]*Tabulka2[[#This Row],[Hodnota hrozby]]</f>
        <v>27</v>
      </c>
      <c r="K42" s="95" t="s">
        <v>41</v>
      </c>
      <c r="L42" s="95">
        <f>Tabulka2[[#This Row],[Hodnota dopadu - integrita]]*Tabulka2[[#This Row],[Hodnota zranitelnosti]]*Tabulka2[[#This Row],[Hodnota hrozby]]</f>
        <v>27</v>
      </c>
      <c r="M42" s="38" t="s">
        <v>580</v>
      </c>
      <c r="N42" s="38" t="s">
        <v>664</v>
      </c>
      <c r="O42" s="40">
        <f>Tabulka2[[#This Row],[Hodnota dopadu - dostupnost]]</f>
        <v>3</v>
      </c>
      <c r="P42" s="40" t="str">
        <f>Tabulka2[[#This Row],[Hodnota dopadu - důvěrnost]]</f>
        <v>Nerelevantní</v>
      </c>
      <c r="Q42" s="40">
        <f>Tabulka2[[#This Row],[Hodnota dopadu - integrita]]</f>
        <v>3</v>
      </c>
      <c r="R42" s="40">
        <v>1</v>
      </c>
      <c r="S42" s="40">
        <v>3</v>
      </c>
      <c r="T42" s="95">
        <f>Tabulka2[[#This Row],[Hodnota dopadu - dostupnost (PO)]]*Tabulka2[[#This Row],[Hodnota zranitelnosti (PO)]]*Tabulka2[[#This Row],[Hodnota hrozby (PO)]]</f>
        <v>9</v>
      </c>
      <c r="U42" s="95" t="s">
        <v>41</v>
      </c>
      <c r="V42" s="95">
        <f>Tabulka2[[#This Row],[Hodnota dopadu - integrita (PO)]]*Tabulka2[[#This Row],[Hodnota zranitelnosti (PO)]]*Tabulka2[[#This Row],[Hodnota hrozby (PO)]]</f>
        <v>9</v>
      </c>
      <c r="W42" s="95"/>
      <c r="X42" s="40"/>
      <c r="Y42" s="40"/>
      <c r="Z42" s="40"/>
      <c r="AA42" s="40"/>
      <c r="AB42" s="40"/>
      <c r="AC42" s="95"/>
      <c r="AD42" s="95"/>
      <c r="AE42" s="95"/>
      <c r="AF42" s="95"/>
      <c r="AG42" s="95"/>
    </row>
    <row r="43" spans="1:33" x14ac:dyDescent="0.25">
      <c r="A43" s="38" t="s">
        <v>665</v>
      </c>
      <c r="B43" s="38" t="s">
        <v>623</v>
      </c>
      <c r="C43" s="40">
        <v>3</v>
      </c>
      <c r="D43" s="40">
        <v>3</v>
      </c>
      <c r="E43" s="40">
        <v>3</v>
      </c>
      <c r="F43" s="38" t="s">
        <v>659</v>
      </c>
      <c r="G43" s="40">
        <v>2</v>
      </c>
      <c r="H43" s="38" t="s">
        <v>608</v>
      </c>
      <c r="I43" s="40">
        <v>2</v>
      </c>
      <c r="J43" s="95">
        <f>Tabulka2[[#This Row],[Hodnota dopadu - dostupnost]]*Tabulka2[[#This Row],[Hodnota zranitelnosti]]*Tabulka2[[#This Row],[Hodnota hrozby]]</f>
        <v>12</v>
      </c>
      <c r="K43" s="95">
        <f>Tabulka2[[#This Row],[Hodnota dopadu - důvěrnost]]*Tabulka2[[#This Row],[Hodnota zranitelnosti]]*Tabulka2[[#This Row],[Hodnota hrozby]]</f>
        <v>12</v>
      </c>
      <c r="L43" s="95">
        <f>Tabulka2[[#This Row],[Hodnota dopadu - integrita]]*Tabulka2[[#This Row],[Hodnota zranitelnosti]]*Tabulka2[[#This Row],[Hodnota hrozby]]</f>
        <v>12</v>
      </c>
      <c r="M43" s="38" t="s">
        <v>609</v>
      </c>
      <c r="N43" s="38"/>
      <c r="O43" s="40">
        <f>Tabulka2[[#This Row],[Hodnota dopadu - dostupnost]]</f>
        <v>3</v>
      </c>
      <c r="P43" s="40">
        <f>Tabulka2[[#This Row],[Hodnota dopadu - důvěrnost]]</f>
        <v>3</v>
      </c>
      <c r="Q43" s="40">
        <f>Tabulka2[[#This Row],[Hodnota dopadu - integrita]]</f>
        <v>3</v>
      </c>
      <c r="R43" s="40">
        <v>2</v>
      </c>
      <c r="S43" s="40">
        <v>2</v>
      </c>
      <c r="T43" s="95">
        <f>Tabulka2[[#This Row],[Hodnota dopadu - dostupnost (PO)]]*Tabulka2[[#This Row],[Hodnota zranitelnosti (PO)]]*Tabulka2[[#This Row],[Hodnota hrozby (PO)]]</f>
        <v>12</v>
      </c>
      <c r="U43" s="95">
        <f>Tabulka2[[#This Row],[Hodnota dopadu - důvěrnost (PO)]]*Tabulka2[[#This Row],[Hodnota zranitelnosti (PO)]]*Tabulka2[[#This Row],[Hodnota hrozby (PO)]]</f>
        <v>12</v>
      </c>
      <c r="V43" s="95">
        <f>Tabulka2[[#This Row],[Hodnota dopadu - integrita (PO)]]*Tabulka2[[#This Row],[Hodnota zranitelnosti (PO)]]*Tabulka2[[#This Row],[Hodnota hrozby (PO)]]</f>
        <v>12</v>
      </c>
      <c r="W43" s="95"/>
      <c r="X43" s="110"/>
      <c r="Y43" s="110"/>
      <c r="Z43" s="110"/>
      <c r="AA43" s="110"/>
      <c r="AB43" s="110"/>
      <c r="AC43" s="111"/>
      <c r="AD43" s="111"/>
      <c r="AE43" s="111"/>
      <c r="AF43" s="111"/>
      <c r="AG43" s="111"/>
    </row>
    <row r="44" spans="1:33" ht="60" x14ac:dyDescent="0.25">
      <c r="A44" s="109" t="s">
        <v>666</v>
      </c>
      <c r="B44" s="39" t="s">
        <v>667</v>
      </c>
      <c r="C44" s="112">
        <v>2</v>
      </c>
      <c r="D44" s="112">
        <v>2</v>
      </c>
      <c r="E44" s="112">
        <v>2</v>
      </c>
      <c r="F44" s="39" t="s">
        <v>659</v>
      </c>
      <c r="G44" s="112">
        <v>2</v>
      </c>
      <c r="H44" s="39" t="s">
        <v>668</v>
      </c>
      <c r="I44" s="112">
        <v>3</v>
      </c>
      <c r="J44" s="100">
        <f>Tabulka2[[#This Row],[Hodnota dopadu - dostupnost]]*Tabulka2[[#This Row],[Hodnota zranitelnosti]]*Tabulka2[[#This Row],[Hodnota hrozby]]</f>
        <v>12</v>
      </c>
      <c r="K44" s="100">
        <f>Tabulka2[[#This Row],[Hodnota dopadu - důvěrnost]]*Tabulka2[[#This Row],[Hodnota zranitelnosti]]*Tabulka2[[#This Row],[Hodnota hrozby]]</f>
        <v>12</v>
      </c>
      <c r="L44" s="100">
        <f>Tabulka2[[#This Row],[Hodnota dopadu - integrita]]*Tabulka2[[#This Row],[Hodnota zranitelnosti]]*Tabulka2[[#This Row],[Hodnota hrozby]]</f>
        <v>12</v>
      </c>
      <c r="M44" s="39" t="s">
        <v>609</v>
      </c>
      <c r="N44" s="39"/>
      <c r="O44" s="112">
        <f>Tabulka2[[#This Row],[Hodnota dopadu - dostupnost]]</f>
        <v>2</v>
      </c>
      <c r="P44" s="112">
        <f>Tabulka2[[#This Row],[Hodnota dopadu - důvěrnost]]</f>
        <v>2</v>
      </c>
      <c r="Q44" s="112">
        <f>Tabulka2[[#This Row],[Hodnota dopadu - integrita]]</f>
        <v>2</v>
      </c>
      <c r="R44" s="112">
        <v>2</v>
      </c>
      <c r="S44" s="112">
        <v>3</v>
      </c>
      <c r="T44" s="100">
        <f>Tabulka2[[#This Row],[Hodnota dopadu - dostupnost (PO)]]*Tabulka2[[#This Row],[Hodnota zranitelnosti (PO)]]*Tabulka2[[#This Row],[Hodnota hrozby (PO)]]</f>
        <v>12</v>
      </c>
      <c r="U44" s="100">
        <f>Tabulka2[[#This Row],[Hodnota dopadu - důvěrnost (PO)]]*Tabulka2[[#This Row],[Hodnota zranitelnosti (PO)]]*Tabulka2[[#This Row],[Hodnota hrozby (PO)]]</f>
        <v>12</v>
      </c>
      <c r="V44" s="100">
        <f>Tabulka2[[#This Row],[Hodnota dopadu - integrita (PO)]]*Tabulka2[[#This Row],[Hodnota zranitelnosti (PO)]]*Tabulka2[[#This Row],[Hodnota hrozby (PO)]]</f>
        <v>12</v>
      </c>
      <c r="W44" s="100"/>
      <c r="X44" s="40"/>
      <c r="Y44" s="40"/>
      <c r="Z44" s="40"/>
      <c r="AA44" s="40"/>
      <c r="AB44" s="40"/>
      <c r="AC44" s="95"/>
      <c r="AD44" s="95"/>
      <c r="AE44" s="95"/>
      <c r="AF44" s="95"/>
      <c r="AG44" s="95"/>
    </row>
    <row r="45" spans="1:33" ht="37.5" x14ac:dyDescent="0.25">
      <c r="A45" s="38" t="s">
        <v>669</v>
      </c>
      <c r="B45" s="38" t="s">
        <v>667</v>
      </c>
      <c r="C45" s="40" t="s">
        <v>41</v>
      </c>
      <c r="D45" s="40">
        <v>2</v>
      </c>
      <c r="E45" s="40">
        <v>2</v>
      </c>
      <c r="F45" s="38" t="s">
        <v>659</v>
      </c>
      <c r="G45" s="40">
        <v>2</v>
      </c>
      <c r="H45" s="38" t="s">
        <v>670</v>
      </c>
      <c r="I45" s="40">
        <v>3</v>
      </c>
      <c r="J45" s="95" t="s">
        <v>41</v>
      </c>
      <c r="K45" s="95">
        <f>Tabulka2[[#This Row],[Hodnota dopadu - důvěrnost]]*Tabulka2[[#This Row],[Hodnota zranitelnosti]]*Tabulka2[[#This Row],[Hodnota hrozby]]</f>
        <v>12</v>
      </c>
      <c r="L45" s="95">
        <f>Tabulka2[[#This Row],[Hodnota dopadu - integrita]]*Tabulka2[[#This Row],[Hodnota zranitelnosti]]*Tabulka2[[#This Row],[Hodnota hrozby]]</f>
        <v>12</v>
      </c>
      <c r="M45" s="38" t="s">
        <v>609</v>
      </c>
      <c r="N45" s="38"/>
      <c r="O45" s="40" t="str">
        <f>Tabulka2[[#This Row],[Hodnota dopadu - dostupnost]]</f>
        <v>Nerelevantní</v>
      </c>
      <c r="P45" s="40">
        <f>Tabulka2[[#This Row],[Hodnota dopadu - důvěrnost]]</f>
        <v>2</v>
      </c>
      <c r="Q45" s="40">
        <f>Tabulka2[[#This Row],[Hodnota dopadu - integrita]]</f>
        <v>2</v>
      </c>
      <c r="R45" s="40">
        <v>2</v>
      </c>
      <c r="S45" s="40">
        <v>3</v>
      </c>
      <c r="T45" s="95" t="s">
        <v>41</v>
      </c>
      <c r="U45" s="95">
        <f>Tabulka2[[#This Row],[Hodnota dopadu - důvěrnost (PO)]]*Tabulka2[[#This Row],[Hodnota zranitelnosti (PO)]]*Tabulka2[[#This Row],[Hodnota hrozby (PO)]]</f>
        <v>12</v>
      </c>
      <c r="V45" s="95">
        <f>Tabulka2[[#This Row],[Hodnota dopadu - integrita (PO)]]*Tabulka2[[#This Row],[Hodnota zranitelnosti (PO)]]*Tabulka2[[#This Row],[Hodnota hrozby (PO)]]</f>
        <v>12</v>
      </c>
      <c r="W45" s="95"/>
      <c r="X45" s="110"/>
      <c r="Y45" s="110"/>
      <c r="Z45" s="110"/>
      <c r="AA45" s="110"/>
      <c r="AB45" s="110"/>
      <c r="AC45" s="111"/>
      <c r="AD45" s="111"/>
      <c r="AE45" s="111"/>
      <c r="AF45" s="111"/>
      <c r="AG45" s="111"/>
    </row>
    <row r="46" spans="1:33" ht="30" x14ac:dyDescent="0.25">
      <c r="A46" s="38" t="s">
        <v>671</v>
      </c>
      <c r="B46" s="38" t="s">
        <v>672</v>
      </c>
      <c r="C46" s="40">
        <v>1</v>
      </c>
      <c r="D46" s="40">
        <v>3</v>
      </c>
      <c r="E46" s="40">
        <v>3</v>
      </c>
      <c r="F46" s="38" t="s">
        <v>673</v>
      </c>
      <c r="G46" s="40">
        <v>3</v>
      </c>
      <c r="H46" s="38" t="s">
        <v>674</v>
      </c>
      <c r="I46" s="40">
        <v>4</v>
      </c>
      <c r="J46" s="95">
        <f>Tabulka2[[#This Row],[Hodnota dopadu - dostupnost]]*Tabulka2[[#This Row],[Hodnota zranitelnosti]]*Tabulka2[[#This Row],[Hodnota hrozby]]</f>
        <v>12</v>
      </c>
      <c r="K46" s="95">
        <f>Tabulka2[[#This Row],[Hodnota dopadu - důvěrnost]]*Tabulka2[[#This Row],[Hodnota zranitelnosti]]*Tabulka2[[#This Row],[Hodnota hrozby]]</f>
        <v>36</v>
      </c>
      <c r="L46" s="95">
        <f>Tabulka2[[#This Row],[Hodnota dopadu - integrita]]*Tabulka2[[#This Row],[Hodnota zranitelnosti]]*Tabulka2[[#This Row],[Hodnota hrozby]]</f>
        <v>36</v>
      </c>
      <c r="M46" s="38" t="s">
        <v>580</v>
      </c>
      <c r="N46" s="38" t="s">
        <v>675</v>
      </c>
      <c r="O46" s="40">
        <f>Tabulka2[[#This Row],[Hodnota dopadu - dostupnost]]</f>
        <v>1</v>
      </c>
      <c r="P46" s="40">
        <f>Tabulka2[[#This Row],[Hodnota dopadu - důvěrnost]]</f>
        <v>3</v>
      </c>
      <c r="Q46" s="40">
        <f>Tabulka2[[#This Row],[Hodnota dopadu - integrita]]</f>
        <v>3</v>
      </c>
      <c r="R46" s="40">
        <v>2</v>
      </c>
      <c r="S46" s="40">
        <v>4</v>
      </c>
      <c r="T46" s="95">
        <f>Tabulka2[[#This Row],[Hodnota dopadu - dostupnost (PO)]]*Tabulka2[[#This Row],[Hodnota zranitelnosti (PO)]]*Tabulka2[[#This Row],[Hodnota hrozby (PO)]]</f>
        <v>8</v>
      </c>
      <c r="U46" s="95">
        <f>Tabulka2[[#This Row],[Hodnota dopadu - důvěrnost (PO)]]*Tabulka2[[#This Row],[Hodnota zranitelnosti (PO)]]*Tabulka2[[#This Row],[Hodnota hrozby (PO)]]</f>
        <v>24</v>
      </c>
      <c r="V46" s="95">
        <f>Tabulka2[[#This Row],[Hodnota dopadu - integrita (PO)]]*Tabulka2[[#This Row],[Hodnota zranitelnosti (PO)]]*Tabulka2[[#This Row],[Hodnota hrozby (PO)]]</f>
        <v>24</v>
      </c>
      <c r="W46" s="95"/>
      <c r="X46" s="40"/>
      <c r="Y46" s="40"/>
      <c r="Z46" s="40"/>
      <c r="AA46" s="40"/>
      <c r="AB46" s="40"/>
      <c r="AC46" s="95"/>
      <c r="AD46" s="95"/>
      <c r="AE46" s="95"/>
      <c r="AF46" s="95"/>
      <c r="AG46" s="95"/>
    </row>
    <row r="47" spans="1:33" ht="45" x14ac:dyDescent="0.25">
      <c r="A47" s="38" t="s">
        <v>676</v>
      </c>
      <c r="B47" s="38" t="s">
        <v>672</v>
      </c>
      <c r="C47" s="40" t="s">
        <v>41</v>
      </c>
      <c r="D47" s="40">
        <v>3</v>
      </c>
      <c r="E47" s="40">
        <v>3</v>
      </c>
      <c r="F47" s="38" t="s">
        <v>673</v>
      </c>
      <c r="G47" s="40">
        <v>3</v>
      </c>
      <c r="H47" s="38" t="s">
        <v>670</v>
      </c>
      <c r="I47" s="40">
        <v>3</v>
      </c>
      <c r="J47" s="95" t="s">
        <v>41</v>
      </c>
      <c r="K47" s="95">
        <f>Tabulka2[[#This Row],[Hodnota dopadu - důvěrnost]]*Tabulka2[[#This Row],[Hodnota zranitelnosti]]*Tabulka2[[#This Row],[Hodnota hrozby]]</f>
        <v>27</v>
      </c>
      <c r="L47" s="95">
        <f>Tabulka2[[#This Row],[Hodnota dopadu - integrita]]*Tabulka2[[#This Row],[Hodnota zranitelnosti]]*Tabulka2[[#This Row],[Hodnota hrozby]]</f>
        <v>27</v>
      </c>
      <c r="M47" s="38" t="s">
        <v>580</v>
      </c>
      <c r="N47" s="38" t="s">
        <v>677</v>
      </c>
      <c r="O47" s="40" t="str">
        <f>Tabulka2[[#This Row],[Hodnota dopadu - dostupnost]]</f>
        <v>Nerelevantní</v>
      </c>
      <c r="P47" s="40">
        <f>Tabulka2[[#This Row],[Hodnota dopadu - důvěrnost]]</f>
        <v>3</v>
      </c>
      <c r="Q47" s="40">
        <f>Tabulka2[[#This Row],[Hodnota dopadu - integrita]]</f>
        <v>3</v>
      </c>
      <c r="R47" s="40">
        <v>2</v>
      </c>
      <c r="S47" s="40">
        <v>3</v>
      </c>
      <c r="T47" s="95" t="s">
        <v>41</v>
      </c>
      <c r="U47" s="95">
        <f>Tabulka2[[#This Row],[Hodnota dopadu - důvěrnost (PO)]]*Tabulka2[[#This Row],[Hodnota zranitelnosti (PO)]]*Tabulka2[[#This Row],[Hodnota hrozby (PO)]]</f>
        <v>18</v>
      </c>
      <c r="V47" s="95">
        <f>Tabulka2[[#This Row],[Hodnota dopadu - integrita (PO)]]*Tabulka2[[#This Row],[Hodnota zranitelnosti (PO)]]*Tabulka2[[#This Row],[Hodnota hrozby (PO)]]</f>
        <v>18</v>
      </c>
      <c r="W47" s="95"/>
      <c r="X47" s="110"/>
      <c r="Y47" s="110"/>
      <c r="Z47" s="110"/>
      <c r="AA47" s="110"/>
      <c r="AB47" s="110"/>
      <c r="AC47" s="111"/>
      <c r="AD47" s="111"/>
      <c r="AE47" s="111"/>
      <c r="AF47" s="111"/>
      <c r="AG47" s="111"/>
    </row>
    <row r="48" spans="1:33" ht="45" x14ac:dyDescent="0.25">
      <c r="A48" s="109" t="s">
        <v>678</v>
      </c>
      <c r="B48" s="39" t="s">
        <v>672</v>
      </c>
      <c r="C48" s="112">
        <v>1</v>
      </c>
      <c r="D48" s="112">
        <v>3</v>
      </c>
      <c r="E48" s="112">
        <v>3</v>
      </c>
      <c r="F48" s="39" t="s">
        <v>673</v>
      </c>
      <c r="G48" s="110">
        <v>3</v>
      </c>
      <c r="H48" s="109" t="s">
        <v>608</v>
      </c>
      <c r="I48" s="110">
        <v>2</v>
      </c>
      <c r="J48" s="111">
        <f>Tabulka2[[#This Row],[Hodnota dopadu - dostupnost]]*Tabulka2[[#This Row],[Hodnota zranitelnosti]]*Tabulka2[[#This Row],[Hodnota hrozby]]</f>
        <v>6</v>
      </c>
      <c r="K48" s="111">
        <f>Tabulka2[[#This Row],[Hodnota dopadu - důvěrnost]]*Tabulka2[[#This Row],[Hodnota zranitelnosti]]*Tabulka2[[#This Row],[Hodnota hrozby]]</f>
        <v>18</v>
      </c>
      <c r="L48" s="111">
        <f>Tabulka2[[#This Row],[Hodnota dopadu - integrita]]*Tabulka2[[#This Row],[Hodnota zranitelnosti]]*Tabulka2[[#This Row],[Hodnota hrozby]]</f>
        <v>18</v>
      </c>
      <c r="M48" s="109" t="s">
        <v>580</v>
      </c>
      <c r="N48" s="39" t="s">
        <v>679</v>
      </c>
      <c r="O48" s="112">
        <f>Tabulka2[[#This Row],[Hodnota dopadu - dostupnost]]</f>
        <v>1</v>
      </c>
      <c r="P48" s="112">
        <f>Tabulka2[[#This Row],[Hodnota dopadu - důvěrnost]]</f>
        <v>3</v>
      </c>
      <c r="Q48" s="112">
        <f>Tabulka2[[#This Row],[Hodnota dopadu - integrita]]</f>
        <v>3</v>
      </c>
      <c r="R48" s="112">
        <v>2</v>
      </c>
      <c r="S48" s="110">
        <v>2</v>
      </c>
      <c r="T48" s="100">
        <f>Tabulka2[[#This Row],[Hodnota dopadu - dostupnost (PO)]]*Tabulka2[[#This Row],[Hodnota zranitelnosti (PO)]]*Tabulka2[[#This Row],[Hodnota hrozby (PO)]]</f>
        <v>4</v>
      </c>
      <c r="U48" s="100">
        <f>Tabulka2[[#This Row],[Hodnota dopadu - důvěrnost (PO)]]*Tabulka2[[#This Row],[Hodnota zranitelnosti (PO)]]*Tabulka2[[#This Row],[Hodnota hrozby (PO)]]</f>
        <v>12</v>
      </c>
      <c r="V48" s="100">
        <f>Tabulka2[[#This Row],[Hodnota dopadu - integrita (PO)]]*Tabulka2[[#This Row],[Hodnota zranitelnosti (PO)]]*Tabulka2[[#This Row],[Hodnota hrozby (PO)]]</f>
        <v>12</v>
      </c>
      <c r="W48" s="100"/>
      <c r="X48" s="40"/>
      <c r="Y48" s="40"/>
      <c r="Z48" s="40"/>
      <c r="AA48" s="40"/>
      <c r="AB48" s="40"/>
      <c r="AC48" s="95"/>
      <c r="AD48" s="95"/>
      <c r="AE48" s="95"/>
      <c r="AF48" s="95"/>
      <c r="AG48" s="95"/>
    </row>
    <row r="49" spans="1:33" ht="45" x14ac:dyDescent="0.25">
      <c r="A49" s="109" t="s">
        <v>680</v>
      </c>
      <c r="B49" s="39" t="s">
        <v>681</v>
      </c>
      <c r="C49" s="112">
        <v>3</v>
      </c>
      <c r="D49" s="112">
        <v>3</v>
      </c>
      <c r="E49" s="112">
        <v>3</v>
      </c>
      <c r="F49" s="39" t="s">
        <v>673</v>
      </c>
      <c r="G49" s="112">
        <v>2</v>
      </c>
      <c r="H49" s="39" t="s">
        <v>674</v>
      </c>
      <c r="I49" s="112">
        <v>2</v>
      </c>
      <c r="J49" s="100">
        <f>Tabulka2[[#This Row],[Hodnota dopadu - dostupnost]]*Tabulka2[[#This Row],[Hodnota zranitelnosti]]*Tabulka2[[#This Row],[Hodnota hrozby]]</f>
        <v>12</v>
      </c>
      <c r="K49" s="100">
        <f>Tabulka2[[#This Row],[Hodnota dopadu - důvěrnost]]*Tabulka2[[#This Row],[Hodnota zranitelnosti]]*Tabulka2[[#This Row],[Hodnota hrozby]]</f>
        <v>12</v>
      </c>
      <c r="L49" s="100">
        <f>Tabulka2[[#This Row],[Hodnota dopadu - integrita]]*Tabulka2[[#This Row],[Hodnota zranitelnosti]]*Tabulka2[[#This Row],[Hodnota hrozby]]</f>
        <v>12</v>
      </c>
      <c r="M49" s="39" t="s">
        <v>609</v>
      </c>
      <c r="N49" s="39" t="s">
        <v>682</v>
      </c>
      <c r="O49" s="112">
        <f>Tabulka2[[#This Row],[Hodnota dopadu - dostupnost]]</f>
        <v>3</v>
      </c>
      <c r="P49" s="112">
        <f>Tabulka2[[#This Row],[Hodnota dopadu - důvěrnost]]</f>
        <v>3</v>
      </c>
      <c r="Q49" s="112">
        <f>Tabulka2[[#This Row],[Hodnota dopadu - integrita]]</f>
        <v>3</v>
      </c>
      <c r="R49" s="112">
        <v>2</v>
      </c>
      <c r="S49" s="112">
        <v>2</v>
      </c>
      <c r="T49" s="100">
        <f>Tabulka2[[#This Row],[Hodnota dopadu - dostupnost (PO)]]*Tabulka2[[#This Row],[Hodnota zranitelnosti (PO)]]*Tabulka2[[#This Row],[Hodnota hrozby (PO)]]</f>
        <v>12</v>
      </c>
      <c r="U49" s="100">
        <f>Tabulka2[[#This Row],[Hodnota dopadu - důvěrnost (PO)]]*Tabulka2[[#This Row],[Hodnota zranitelnosti (PO)]]*Tabulka2[[#This Row],[Hodnota hrozby (PO)]]</f>
        <v>12</v>
      </c>
      <c r="V49" s="100">
        <f>Tabulka2[[#This Row],[Hodnota dopadu - integrita (PO)]]*Tabulka2[[#This Row],[Hodnota zranitelnosti (PO)]]*Tabulka2[[#This Row],[Hodnota hrozby (PO)]]</f>
        <v>12</v>
      </c>
      <c r="W49" s="100"/>
      <c r="X49" s="110"/>
      <c r="Y49" s="110"/>
      <c r="Z49" s="110"/>
      <c r="AA49" s="110"/>
      <c r="AB49" s="110"/>
      <c r="AC49" s="111"/>
      <c r="AD49" s="111"/>
      <c r="AE49" s="111"/>
      <c r="AF49" s="111"/>
      <c r="AG49" s="111"/>
    </row>
    <row r="50" spans="1:33" ht="45" x14ac:dyDescent="0.25">
      <c r="A50" s="109" t="s">
        <v>683</v>
      </c>
      <c r="B50" s="39" t="s">
        <v>681</v>
      </c>
      <c r="C50" s="112">
        <v>3</v>
      </c>
      <c r="D50" s="112">
        <v>3</v>
      </c>
      <c r="E50" s="112">
        <v>3</v>
      </c>
      <c r="F50" s="39" t="s">
        <v>673</v>
      </c>
      <c r="G50" s="112">
        <v>3</v>
      </c>
      <c r="H50" s="39" t="s">
        <v>674</v>
      </c>
      <c r="I50" s="112">
        <v>3</v>
      </c>
      <c r="J50" s="100">
        <f>Tabulka2[[#This Row],[Hodnota dopadu - dostupnost]]*Tabulka2[[#This Row],[Hodnota zranitelnosti]]*Tabulka2[[#This Row],[Hodnota hrozby]]</f>
        <v>27</v>
      </c>
      <c r="K50" s="100">
        <f>Tabulka2[[#This Row],[Hodnota dopadu - důvěrnost]]*Tabulka2[[#This Row],[Hodnota zranitelnosti]]*Tabulka2[[#This Row],[Hodnota hrozby]]</f>
        <v>27</v>
      </c>
      <c r="L50" s="100">
        <f>Tabulka2[[#This Row],[Hodnota dopadu - integrita]]*Tabulka2[[#This Row],[Hodnota zranitelnosti]]*Tabulka2[[#This Row],[Hodnota hrozby]]</f>
        <v>27</v>
      </c>
      <c r="M50" s="39" t="s">
        <v>580</v>
      </c>
      <c r="N50" s="39" t="s">
        <v>684</v>
      </c>
      <c r="O50" s="112">
        <f>Tabulka2[[#This Row],[Hodnota dopadu - dostupnost]]</f>
        <v>3</v>
      </c>
      <c r="P50" s="112">
        <f>Tabulka2[[#This Row],[Hodnota dopadu - důvěrnost]]</f>
        <v>3</v>
      </c>
      <c r="Q50" s="112">
        <f>Tabulka2[[#This Row],[Hodnota dopadu - integrita]]</f>
        <v>3</v>
      </c>
      <c r="R50" s="112">
        <v>1</v>
      </c>
      <c r="S50" s="112">
        <v>3</v>
      </c>
      <c r="T50" s="100">
        <f>Tabulka2[[#This Row],[Hodnota dopadu - dostupnost (PO)]]*Tabulka2[[#This Row],[Hodnota zranitelnosti (PO)]]*Tabulka2[[#This Row],[Hodnota hrozby (PO)]]</f>
        <v>9</v>
      </c>
      <c r="U50" s="100">
        <f>Tabulka2[[#This Row],[Hodnota dopadu - důvěrnost (PO)]]*Tabulka2[[#This Row],[Hodnota zranitelnosti (PO)]]*Tabulka2[[#This Row],[Hodnota hrozby (PO)]]</f>
        <v>9</v>
      </c>
      <c r="V50" s="100">
        <f>Tabulka2[[#This Row],[Hodnota dopadu - integrita (PO)]]*Tabulka2[[#This Row],[Hodnota zranitelnosti (PO)]]*Tabulka2[[#This Row],[Hodnota hrozby (PO)]]</f>
        <v>9</v>
      </c>
      <c r="W50" s="100"/>
      <c r="X50" s="40"/>
      <c r="Y50" s="40"/>
      <c r="Z50" s="40"/>
      <c r="AA50" s="40"/>
      <c r="AB50" s="40"/>
      <c r="AC50" s="95"/>
      <c r="AD50" s="95"/>
      <c r="AE50" s="95"/>
      <c r="AF50" s="95"/>
      <c r="AG50" s="95"/>
    </row>
    <row r="51" spans="1:33" ht="30" x14ac:dyDescent="0.25">
      <c r="A51" s="38" t="s">
        <v>685</v>
      </c>
      <c r="B51" s="38" t="s">
        <v>681</v>
      </c>
      <c r="C51" s="40">
        <v>3</v>
      </c>
      <c r="D51" s="40">
        <v>3</v>
      </c>
      <c r="E51" s="40">
        <v>3</v>
      </c>
      <c r="F51" s="38" t="s">
        <v>686</v>
      </c>
      <c r="G51" s="40">
        <v>3</v>
      </c>
      <c r="H51" s="38" t="s">
        <v>687</v>
      </c>
      <c r="I51" s="40">
        <v>2</v>
      </c>
      <c r="J51" s="95">
        <f>Tabulka2[[#This Row],[Hodnota dopadu - dostupnost]]*Tabulka2[[#This Row],[Hodnota zranitelnosti]]*Tabulka2[[#This Row],[Hodnota hrozby]]</f>
        <v>18</v>
      </c>
      <c r="K51" s="95">
        <f>Tabulka2[[#This Row],[Hodnota dopadu - důvěrnost]]*Tabulka2[[#This Row],[Hodnota zranitelnosti]]*Tabulka2[[#This Row],[Hodnota hrozby]]</f>
        <v>18</v>
      </c>
      <c r="L51" s="95">
        <f>Tabulka2[[#This Row],[Hodnota dopadu - integrita]]*Tabulka2[[#This Row],[Hodnota zranitelnosti]]*Tabulka2[[#This Row],[Hodnota hrozby]]</f>
        <v>18</v>
      </c>
      <c r="M51" s="38" t="s">
        <v>580</v>
      </c>
      <c r="N51" s="38" t="s">
        <v>688</v>
      </c>
      <c r="O51" s="40">
        <f>Tabulka2[[#This Row],[Hodnota dopadu - dostupnost]]</f>
        <v>3</v>
      </c>
      <c r="P51" s="40">
        <f>Tabulka2[[#This Row],[Hodnota dopadu - důvěrnost]]</f>
        <v>3</v>
      </c>
      <c r="Q51" s="40">
        <f>Tabulka2[[#This Row],[Hodnota dopadu - integrita]]</f>
        <v>3</v>
      </c>
      <c r="R51" s="40">
        <v>2</v>
      </c>
      <c r="S51" s="40">
        <v>2</v>
      </c>
      <c r="T51" s="95">
        <f>Tabulka2[[#This Row],[Hodnota dopadu - dostupnost (PO)]]*Tabulka2[[#This Row],[Hodnota zranitelnosti (PO)]]*Tabulka2[[#This Row],[Hodnota hrozby (PO)]]</f>
        <v>12</v>
      </c>
      <c r="U51" s="95">
        <f>Tabulka2[[#This Row],[Hodnota dopadu - důvěrnost (PO)]]*Tabulka2[[#This Row],[Hodnota zranitelnosti (PO)]]*Tabulka2[[#This Row],[Hodnota hrozby (PO)]]</f>
        <v>12</v>
      </c>
      <c r="V51" s="95">
        <f>Tabulka2[[#This Row],[Hodnota dopadu - integrita (PO)]]*Tabulka2[[#This Row],[Hodnota zranitelnosti (PO)]]*Tabulka2[[#This Row],[Hodnota hrozby (PO)]]</f>
        <v>12</v>
      </c>
      <c r="W51" s="95"/>
      <c r="X51" s="110"/>
      <c r="Y51" s="110"/>
      <c r="Z51" s="110"/>
      <c r="AA51" s="110"/>
      <c r="AB51" s="110"/>
      <c r="AC51" s="111"/>
      <c r="AD51" s="111"/>
      <c r="AE51" s="111"/>
      <c r="AF51" s="111"/>
      <c r="AG51" s="111"/>
    </row>
    <row r="52" spans="1:33" ht="30" x14ac:dyDescent="0.25">
      <c r="A52" s="109" t="s">
        <v>689</v>
      </c>
      <c r="B52" s="39" t="s">
        <v>625</v>
      </c>
      <c r="C52" s="112">
        <v>3</v>
      </c>
      <c r="D52" s="112">
        <v>3</v>
      </c>
      <c r="E52" s="112">
        <v>3</v>
      </c>
      <c r="F52" s="109" t="s">
        <v>686</v>
      </c>
      <c r="G52" s="110">
        <v>3</v>
      </c>
      <c r="H52" s="109" t="s">
        <v>687</v>
      </c>
      <c r="I52" s="112">
        <v>2</v>
      </c>
      <c r="J52" s="100">
        <f>Tabulka2[[#This Row],[Hodnota dopadu - dostupnost]]*Tabulka2[[#This Row],[Hodnota zranitelnosti]]*Tabulka2[[#This Row],[Hodnota hrozby]]</f>
        <v>18</v>
      </c>
      <c r="K52" s="100">
        <f>Tabulka2[[#This Row],[Hodnota dopadu - důvěrnost]]*Tabulka2[[#This Row],[Hodnota zranitelnosti]]*Tabulka2[[#This Row],[Hodnota hrozby]]</f>
        <v>18</v>
      </c>
      <c r="L52" s="100">
        <f>Tabulka2[[#This Row],[Hodnota dopadu - integrita]]*Tabulka2[[#This Row],[Hodnota zranitelnosti]]*Tabulka2[[#This Row],[Hodnota hrozby]]</f>
        <v>18</v>
      </c>
      <c r="M52" s="39" t="s">
        <v>580</v>
      </c>
      <c r="N52" s="39"/>
      <c r="O52" s="112">
        <f>Tabulka2[[#This Row],[Hodnota dopadu - dostupnost]]</f>
        <v>3</v>
      </c>
      <c r="P52" s="112">
        <f>Tabulka2[[#This Row],[Hodnota dopadu - důvěrnost]]</f>
        <v>3</v>
      </c>
      <c r="Q52" s="112">
        <f>Tabulka2[[#This Row],[Hodnota dopadu - integrita]]</f>
        <v>3</v>
      </c>
      <c r="R52" s="112">
        <v>2</v>
      </c>
      <c r="S52" s="112">
        <v>2</v>
      </c>
      <c r="T52" s="100">
        <f>Tabulka2[[#This Row],[Hodnota dopadu - dostupnost (PO)]]*Tabulka2[[#This Row],[Hodnota zranitelnosti (PO)]]*Tabulka2[[#This Row],[Hodnota hrozby (PO)]]</f>
        <v>12</v>
      </c>
      <c r="U52" s="100">
        <f>Tabulka2[[#This Row],[Hodnota dopadu - důvěrnost (PO)]]*Tabulka2[[#This Row],[Hodnota zranitelnosti (PO)]]*Tabulka2[[#This Row],[Hodnota hrozby (PO)]]</f>
        <v>12</v>
      </c>
      <c r="V52" s="100">
        <f>Tabulka2[[#This Row],[Hodnota dopadu - integrita (PO)]]*Tabulka2[[#This Row],[Hodnota zranitelnosti (PO)]]*Tabulka2[[#This Row],[Hodnota hrozby (PO)]]</f>
        <v>12</v>
      </c>
      <c r="W52" s="100"/>
      <c r="X52" s="40"/>
      <c r="Y52" s="40"/>
      <c r="Z52" s="40"/>
      <c r="AA52" s="40"/>
      <c r="AB52" s="40"/>
      <c r="AC52" s="95"/>
      <c r="AD52" s="95"/>
      <c r="AE52" s="95"/>
      <c r="AF52" s="95"/>
      <c r="AG52" s="95"/>
    </row>
    <row r="53" spans="1:33" ht="60" x14ac:dyDescent="0.25">
      <c r="A53" s="109" t="s">
        <v>690</v>
      </c>
      <c r="B53" s="39" t="s">
        <v>691</v>
      </c>
      <c r="C53" s="112">
        <v>2</v>
      </c>
      <c r="D53" s="112">
        <v>3</v>
      </c>
      <c r="E53" s="112">
        <v>3</v>
      </c>
      <c r="F53" s="39" t="s">
        <v>686</v>
      </c>
      <c r="G53" s="112">
        <v>2</v>
      </c>
      <c r="H53" s="39" t="s">
        <v>668</v>
      </c>
      <c r="I53" s="112">
        <v>3</v>
      </c>
      <c r="J53" s="100">
        <f>Tabulka2[[#This Row],[Hodnota dopadu - dostupnost]]*Tabulka2[[#This Row],[Hodnota zranitelnosti]]*Tabulka2[[#This Row],[Hodnota hrozby]]</f>
        <v>12</v>
      </c>
      <c r="K53" s="100">
        <f>Tabulka2[[#This Row],[Hodnota dopadu - důvěrnost]]*Tabulka2[[#This Row],[Hodnota zranitelnosti]]*Tabulka2[[#This Row],[Hodnota hrozby]]</f>
        <v>18</v>
      </c>
      <c r="L53" s="100">
        <f>Tabulka2[[#This Row],[Hodnota dopadu - integrita]]*Tabulka2[[#This Row],[Hodnota zranitelnosti]]*Tabulka2[[#This Row],[Hodnota hrozby]]</f>
        <v>18</v>
      </c>
      <c r="M53" s="39" t="s">
        <v>580</v>
      </c>
      <c r="N53" s="39"/>
      <c r="O53" s="112">
        <f>Tabulka2[[#This Row],[Hodnota dopadu - dostupnost]]</f>
        <v>2</v>
      </c>
      <c r="P53" s="112">
        <f>Tabulka2[[#This Row],[Hodnota dopadu - důvěrnost]]</f>
        <v>3</v>
      </c>
      <c r="Q53" s="112">
        <f>Tabulka2[[#This Row],[Hodnota dopadu - integrita]]</f>
        <v>3</v>
      </c>
      <c r="R53" s="112">
        <v>1</v>
      </c>
      <c r="S53" s="112">
        <v>3</v>
      </c>
      <c r="T53" s="100">
        <f>Tabulka2[[#This Row],[Hodnota dopadu - dostupnost (PO)]]*Tabulka2[[#This Row],[Hodnota zranitelnosti (PO)]]*Tabulka2[[#This Row],[Hodnota hrozby (PO)]]</f>
        <v>6</v>
      </c>
      <c r="U53" s="100">
        <f>Tabulka2[[#This Row],[Hodnota dopadu - důvěrnost (PO)]]*Tabulka2[[#This Row],[Hodnota zranitelnosti (PO)]]*Tabulka2[[#This Row],[Hodnota hrozby (PO)]]</f>
        <v>9</v>
      </c>
      <c r="V53" s="100">
        <f>Tabulka2[[#This Row],[Hodnota dopadu - integrita (PO)]]*Tabulka2[[#This Row],[Hodnota zranitelnosti (PO)]]*Tabulka2[[#This Row],[Hodnota hrozby (PO)]]</f>
        <v>9</v>
      </c>
      <c r="W53" s="100"/>
      <c r="X53" s="110"/>
      <c r="Y53" s="110"/>
      <c r="Z53" s="110"/>
      <c r="AA53" s="110"/>
      <c r="AB53" s="110"/>
      <c r="AC53" s="111"/>
      <c r="AD53" s="111"/>
      <c r="AE53" s="111"/>
      <c r="AF53" s="111"/>
      <c r="AG53" s="111"/>
    </row>
    <row r="54" spans="1:33" ht="30" x14ac:dyDescent="0.25">
      <c r="A54" s="38" t="s">
        <v>692</v>
      </c>
      <c r="B54" s="38" t="s">
        <v>691</v>
      </c>
      <c r="C54" s="40">
        <v>2</v>
      </c>
      <c r="D54" s="40">
        <v>3</v>
      </c>
      <c r="E54" s="40">
        <v>3</v>
      </c>
      <c r="F54" s="38" t="s">
        <v>686</v>
      </c>
      <c r="G54" s="40">
        <v>2</v>
      </c>
      <c r="H54" s="38" t="s">
        <v>687</v>
      </c>
      <c r="I54" s="40">
        <v>3</v>
      </c>
      <c r="J54" s="95">
        <f>Tabulka2[[#This Row],[Hodnota dopadu - dostupnost]]*Tabulka2[[#This Row],[Hodnota zranitelnosti]]*Tabulka2[[#This Row],[Hodnota hrozby]]</f>
        <v>12</v>
      </c>
      <c r="K54" s="95">
        <f>Tabulka2[[#This Row],[Hodnota dopadu - důvěrnost]]*Tabulka2[[#This Row],[Hodnota zranitelnosti]]*Tabulka2[[#This Row],[Hodnota hrozby]]</f>
        <v>18</v>
      </c>
      <c r="L54" s="95">
        <f>Tabulka2[[#This Row],[Hodnota dopadu - integrita]]*Tabulka2[[#This Row],[Hodnota zranitelnosti]]*Tabulka2[[#This Row],[Hodnota hrozby]]</f>
        <v>18</v>
      </c>
      <c r="M54" s="38" t="s">
        <v>580</v>
      </c>
      <c r="N54" s="38"/>
      <c r="O54" s="40">
        <f>Tabulka2[[#This Row],[Hodnota dopadu - dostupnost]]</f>
        <v>2</v>
      </c>
      <c r="P54" s="40">
        <f>Tabulka2[[#This Row],[Hodnota dopadu - důvěrnost]]</f>
        <v>3</v>
      </c>
      <c r="Q54" s="40">
        <f>Tabulka2[[#This Row],[Hodnota dopadu - integrita]]</f>
        <v>3</v>
      </c>
      <c r="R54" s="40">
        <v>1</v>
      </c>
      <c r="S54" s="40">
        <v>3</v>
      </c>
      <c r="T54" s="95">
        <f>Tabulka2[[#This Row],[Hodnota dopadu - dostupnost (PO)]]*Tabulka2[[#This Row],[Hodnota zranitelnosti (PO)]]*Tabulka2[[#This Row],[Hodnota hrozby (PO)]]</f>
        <v>6</v>
      </c>
      <c r="U54" s="95">
        <f>Tabulka2[[#This Row],[Hodnota dopadu - důvěrnost (PO)]]*Tabulka2[[#This Row],[Hodnota zranitelnosti (PO)]]*Tabulka2[[#This Row],[Hodnota hrozby (PO)]]</f>
        <v>9</v>
      </c>
      <c r="V54" s="95">
        <f>Tabulka2[[#This Row],[Hodnota dopadu - integrita (PO)]]*Tabulka2[[#This Row],[Hodnota zranitelnosti (PO)]]*Tabulka2[[#This Row],[Hodnota hrozby (PO)]]</f>
        <v>9</v>
      </c>
      <c r="W54" s="95"/>
      <c r="X54" s="40"/>
      <c r="Y54" s="40"/>
      <c r="Z54" s="40"/>
      <c r="AA54" s="40"/>
      <c r="AB54" s="40"/>
      <c r="AC54" s="95"/>
      <c r="AD54" s="95"/>
      <c r="AE54" s="95"/>
      <c r="AF54" s="95"/>
      <c r="AG54" s="95"/>
    </row>
    <row r="55" spans="1:33" ht="45" x14ac:dyDescent="0.25">
      <c r="A55" s="109" t="s">
        <v>693</v>
      </c>
      <c r="B55" s="39" t="s">
        <v>637</v>
      </c>
      <c r="C55" s="112">
        <v>3</v>
      </c>
      <c r="D55" s="110" t="s">
        <v>41</v>
      </c>
      <c r="E55" s="112">
        <v>3</v>
      </c>
      <c r="F55" s="39" t="s">
        <v>694</v>
      </c>
      <c r="G55" s="112">
        <v>3</v>
      </c>
      <c r="H55" s="39" t="s">
        <v>695</v>
      </c>
      <c r="I55" s="110">
        <v>2</v>
      </c>
      <c r="J55" s="111">
        <f>Tabulka2[[#This Row],[Hodnota dopadu - dostupnost]]*Tabulka2[[#This Row],[Hodnota zranitelnosti]]*Tabulka2[[#This Row],[Hodnota hrozby]]</f>
        <v>18</v>
      </c>
      <c r="K55" s="111" t="s">
        <v>41</v>
      </c>
      <c r="L55" s="111">
        <f>Tabulka2[[#This Row],[Hodnota dopadu - integrita]]*Tabulka2[[#This Row],[Hodnota zranitelnosti]]*Tabulka2[[#This Row],[Hodnota hrozby]]</f>
        <v>18</v>
      </c>
      <c r="M55" s="109" t="s">
        <v>592</v>
      </c>
      <c r="N55" s="39"/>
      <c r="O55" s="112">
        <f>Tabulka2[[#This Row],[Hodnota dopadu - dostupnost]]</f>
        <v>3</v>
      </c>
      <c r="P55" s="112" t="str">
        <f>Tabulka2[[#This Row],[Hodnota dopadu - důvěrnost]]</f>
        <v>Nerelevantní</v>
      </c>
      <c r="Q55" s="112">
        <f>Tabulka2[[#This Row],[Hodnota dopadu - integrita]]</f>
        <v>3</v>
      </c>
      <c r="R55" s="112">
        <v>3</v>
      </c>
      <c r="S55" s="110">
        <v>2</v>
      </c>
      <c r="T55" s="100">
        <f>Tabulka2[[#This Row],[Hodnota dopadu - dostupnost (PO)]]*Tabulka2[[#This Row],[Hodnota zranitelnosti (PO)]]*Tabulka2[[#This Row],[Hodnota hrozby (PO)]]</f>
        <v>18</v>
      </c>
      <c r="U55" s="100" t="s">
        <v>41</v>
      </c>
      <c r="V55" s="100">
        <f>Tabulka2[[#This Row],[Hodnota dopadu - integrita (PO)]]*Tabulka2[[#This Row],[Hodnota zranitelnosti (PO)]]*Tabulka2[[#This Row],[Hodnota hrozby (PO)]]</f>
        <v>18</v>
      </c>
      <c r="W55" s="100"/>
      <c r="X55" s="110"/>
      <c r="Y55" s="110"/>
      <c r="Z55" s="110"/>
      <c r="AA55" s="110"/>
      <c r="AB55" s="110"/>
      <c r="AC55" s="111"/>
      <c r="AD55" s="111"/>
      <c r="AE55" s="111"/>
      <c r="AF55" s="111"/>
      <c r="AG55" s="111"/>
    </row>
    <row r="56" spans="1:33" ht="45" x14ac:dyDescent="0.25">
      <c r="A56" s="38" t="s">
        <v>696</v>
      </c>
      <c r="B56" s="38" t="s">
        <v>640</v>
      </c>
      <c r="C56" s="40">
        <v>3</v>
      </c>
      <c r="D56" s="40" t="s">
        <v>41</v>
      </c>
      <c r="E56" s="40">
        <v>3</v>
      </c>
      <c r="F56" s="38" t="s">
        <v>694</v>
      </c>
      <c r="G56" s="40">
        <v>3</v>
      </c>
      <c r="H56" s="38" t="s">
        <v>695</v>
      </c>
      <c r="I56" s="40">
        <v>2</v>
      </c>
      <c r="J56" s="95">
        <f>Tabulka2[[#This Row],[Hodnota dopadu - dostupnost]]*Tabulka2[[#This Row],[Hodnota zranitelnosti]]*Tabulka2[[#This Row],[Hodnota hrozby]]</f>
        <v>18</v>
      </c>
      <c r="K56" s="95" t="s">
        <v>41</v>
      </c>
      <c r="L56" s="95">
        <f>Tabulka2[[#This Row],[Hodnota dopadu - integrita]]*Tabulka2[[#This Row],[Hodnota zranitelnosti]]*Tabulka2[[#This Row],[Hodnota hrozby]]</f>
        <v>18</v>
      </c>
      <c r="M56" s="38" t="s">
        <v>592</v>
      </c>
      <c r="N56" s="38"/>
      <c r="O56" s="40">
        <f>Tabulka2[[#This Row],[Hodnota dopadu - dostupnost]]</f>
        <v>3</v>
      </c>
      <c r="P56" s="40" t="str">
        <f>Tabulka2[[#This Row],[Hodnota dopadu - důvěrnost]]</f>
        <v>Nerelevantní</v>
      </c>
      <c r="Q56" s="40">
        <f>Tabulka2[[#This Row],[Hodnota dopadu - integrita]]</f>
        <v>3</v>
      </c>
      <c r="R56" s="40">
        <v>3</v>
      </c>
      <c r="S56" s="40">
        <v>2</v>
      </c>
      <c r="T56" s="95">
        <f>Tabulka2[[#This Row],[Hodnota dopadu - dostupnost (PO)]]*Tabulka2[[#This Row],[Hodnota zranitelnosti (PO)]]*Tabulka2[[#This Row],[Hodnota hrozby (PO)]]</f>
        <v>18</v>
      </c>
      <c r="U56" s="95" t="s">
        <v>41</v>
      </c>
      <c r="V56" s="95">
        <f>Tabulka2[[#This Row],[Hodnota dopadu - integrita (PO)]]*Tabulka2[[#This Row],[Hodnota zranitelnosti (PO)]]*Tabulka2[[#This Row],[Hodnota hrozby (PO)]]</f>
        <v>18</v>
      </c>
      <c r="W56" s="95"/>
      <c r="X56" s="40"/>
      <c r="Y56" s="40"/>
      <c r="Z56" s="40"/>
      <c r="AA56" s="40"/>
      <c r="AB56" s="40"/>
      <c r="AC56" s="95"/>
      <c r="AD56" s="95"/>
      <c r="AE56" s="95"/>
      <c r="AF56" s="95"/>
      <c r="AG56" s="95"/>
    </row>
    <row r="57" spans="1:33" ht="45" x14ac:dyDescent="0.25">
      <c r="A57" s="109" t="s">
        <v>697</v>
      </c>
      <c r="B57" s="39" t="s">
        <v>642</v>
      </c>
      <c r="C57" s="112">
        <v>2</v>
      </c>
      <c r="D57" s="110" t="s">
        <v>41</v>
      </c>
      <c r="E57" s="112">
        <v>3</v>
      </c>
      <c r="F57" s="39" t="s">
        <v>694</v>
      </c>
      <c r="G57" s="112">
        <v>3</v>
      </c>
      <c r="H57" s="39" t="s">
        <v>695</v>
      </c>
      <c r="I57" s="110">
        <v>2</v>
      </c>
      <c r="J57" s="111">
        <f>Tabulka2[[#This Row],[Hodnota dopadu - dostupnost]]*Tabulka2[[#This Row],[Hodnota zranitelnosti]]*Tabulka2[[#This Row],[Hodnota hrozby]]</f>
        <v>12</v>
      </c>
      <c r="K57" s="111" t="s">
        <v>41</v>
      </c>
      <c r="L57" s="111">
        <f>Tabulka2[[#This Row],[Hodnota dopadu - integrita]]*Tabulka2[[#This Row],[Hodnota zranitelnosti]]*Tabulka2[[#This Row],[Hodnota hrozby]]</f>
        <v>18</v>
      </c>
      <c r="M57" s="109" t="s">
        <v>592</v>
      </c>
      <c r="N57" s="39"/>
      <c r="O57" s="112">
        <f>Tabulka2[[#This Row],[Hodnota dopadu - dostupnost]]</f>
        <v>2</v>
      </c>
      <c r="P57" s="112" t="str">
        <f>Tabulka2[[#This Row],[Hodnota dopadu - důvěrnost]]</f>
        <v>Nerelevantní</v>
      </c>
      <c r="Q57" s="112">
        <f>Tabulka2[[#This Row],[Hodnota dopadu - integrita]]</f>
        <v>3</v>
      </c>
      <c r="R57" s="112">
        <v>3</v>
      </c>
      <c r="S57" s="110">
        <v>2</v>
      </c>
      <c r="T57" s="100">
        <f>Tabulka2[[#This Row],[Hodnota dopadu - dostupnost (PO)]]*Tabulka2[[#This Row],[Hodnota zranitelnosti (PO)]]*Tabulka2[[#This Row],[Hodnota hrozby (PO)]]</f>
        <v>12</v>
      </c>
      <c r="U57" s="100" t="s">
        <v>41</v>
      </c>
      <c r="V57" s="100">
        <f>Tabulka2[[#This Row],[Hodnota dopadu - integrita (PO)]]*Tabulka2[[#This Row],[Hodnota zranitelnosti (PO)]]*Tabulka2[[#This Row],[Hodnota hrozby (PO)]]</f>
        <v>18</v>
      </c>
      <c r="W57" s="100"/>
      <c r="X57" s="110"/>
      <c r="Y57" s="110"/>
      <c r="Z57" s="110"/>
      <c r="AA57" s="110"/>
      <c r="AB57" s="110"/>
      <c r="AC57" s="111"/>
      <c r="AD57" s="111"/>
      <c r="AE57" s="111"/>
      <c r="AF57" s="111"/>
      <c r="AG57" s="111"/>
    </row>
    <row r="58" spans="1:33" ht="36" customHeight="1" x14ac:dyDescent="0.25">
      <c r="A58" s="109" t="s">
        <v>698</v>
      </c>
      <c r="B58" s="39" t="s">
        <v>672</v>
      </c>
      <c r="C58" s="112">
        <v>1</v>
      </c>
      <c r="D58" s="112">
        <v>3</v>
      </c>
      <c r="E58" s="112">
        <v>3</v>
      </c>
      <c r="F58" s="109" t="s">
        <v>694</v>
      </c>
      <c r="G58" s="110">
        <v>3</v>
      </c>
      <c r="H58" s="109" t="s">
        <v>699</v>
      </c>
      <c r="I58" s="110">
        <v>2</v>
      </c>
      <c r="J58" s="111">
        <f>Tabulka2[[#This Row],[Hodnota dopadu - dostupnost]]*Tabulka2[[#This Row],[Hodnota zranitelnosti]]*Tabulka2[[#This Row],[Hodnota hrozby]]</f>
        <v>6</v>
      </c>
      <c r="K58" s="111">
        <f>Tabulka2[[#This Row],[Hodnota dopadu - důvěrnost]]*Tabulka2[[#This Row],[Hodnota zranitelnosti]]*Tabulka2[[#This Row],[Hodnota hrozby]]</f>
        <v>18</v>
      </c>
      <c r="L58" s="111">
        <f>Tabulka2[[#This Row],[Hodnota dopadu - integrita]]*Tabulka2[[#This Row],[Hodnota zranitelnosti]]*Tabulka2[[#This Row],[Hodnota hrozby]]</f>
        <v>18</v>
      </c>
      <c r="M58" s="109" t="s">
        <v>592</v>
      </c>
      <c r="N58" s="39" t="s">
        <v>700</v>
      </c>
      <c r="O58" s="112">
        <f>Tabulka2[[#This Row],[Hodnota dopadu - dostupnost]]</f>
        <v>1</v>
      </c>
      <c r="P58" s="112">
        <f>Tabulka2[[#This Row],[Hodnota dopadu - důvěrnost]]</f>
        <v>3</v>
      </c>
      <c r="Q58" s="112">
        <f>Tabulka2[[#This Row],[Hodnota dopadu - integrita]]</f>
        <v>3</v>
      </c>
      <c r="R58" s="112">
        <v>3</v>
      </c>
      <c r="S58" s="110">
        <v>2</v>
      </c>
      <c r="T58" s="100">
        <f>Tabulka2[[#This Row],[Hodnota dopadu - dostupnost (PO)]]*Tabulka2[[#This Row],[Hodnota zranitelnosti (PO)]]*Tabulka2[[#This Row],[Hodnota hrozby (PO)]]</f>
        <v>6</v>
      </c>
      <c r="U58" s="100">
        <f>Tabulka2[[#This Row],[Hodnota dopadu - důvěrnost (PO)]]*Tabulka2[[#This Row],[Hodnota zranitelnosti (PO)]]*Tabulka2[[#This Row],[Hodnota hrozby (PO)]]</f>
        <v>18</v>
      </c>
      <c r="V58" s="100">
        <f>Tabulka2[[#This Row],[Hodnota dopadu - integrita (PO)]]*Tabulka2[[#This Row],[Hodnota zranitelnosti (PO)]]*Tabulka2[[#This Row],[Hodnota hrozby (PO)]]</f>
        <v>18</v>
      </c>
      <c r="W58" s="100"/>
      <c r="X58" s="40"/>
      <c r="Y58" s="40"/>
      <c r="Z58" s="40"/>
      <c r="AA58" s="40"/>
      <c r="AB58" s="40"/>
      <c r="AC58" s="95"/>
      <c r="AD58" s="95"/>
      <c r="AE58" s="95"/>
      <c r="AF58" s="95"/>
      <c r="AG58" s="95"/>
    </row>
    <row r="59" spans="1:33" ht="36" customHeight="1" x14ac:dyDescent="0.25">
      <c r="A59" s="38" t="s">
        <v>701</v>
      </c>
      <c r="B59" s="38" t="s">
        <v>702</v>
      </c>
      <c r="C59" s="40">
        <v>1</v>
      </c>
      <c r="D59" s="40">
        <v>3</v>
      </c>
      <c r="E59" s="40">
        <v>3</v>
      </c>
      <c r="F59" s="38" t="s">
        <v>694</v>
      </c>
      <c r="G59" s="40">
        <v>3</v>
      </c>
      <c r="H59" s="38" t="s">
        <v>668</v>
      </c>
      <c r="I59" s="40">
        <v>2</v>
      </c>
      <c r="J59" s="95">
        <f>Tabulka2[[#This Row],[Hodnota dopadu - dostupnost]]*Tabulka2[[#This Row],[Hodnota zranitelnosti]]*Tabulka2[[#This Row],[Hodnota hrozby]]</f>
        <v>6</v>
      </c>
      <c r="K59" s="95">
        <f>Tabulka2[[#This Row],[Hodnota dopadu - důvěrnost]]*Tabulka2[[#This Row],[Hodnota zranitelnosti]]*Tabulka2[[#This Row],[Hodnota hrozby]]</f>
        <v>18</v>
      </c>
      <c r="L59" s="95">
        <f>Tabulka2[[#This Row],[Hodnota dopadu - integrita]]*Tabulka2[[#This Row],[Hodnota zranitelnosti]]*Tabulka2[[#This Row],[Hodnota hrozby]]</f>
        <v>18</v>
      </c>
      <c r="M59" s="38" t="s">
        <v>592</v>
      </c>
      <c r="N59" s="38"/>
      <c r="O59" s="40">
        <f>Tabulka2[[#This Row],[Hodnota dopadu - dostupnost]]</f>
        <v>1</v>
      </c>
      <c r="P59" s="40">
        <f>Tabulka2[[#This Row],[Hodnota dopadu - důvěrnost]]</f>
        <v>3</v>
      </c>
      <c r="Q59" s="40">
        <f>Tabulka2[[#This Row],[Hodnota dopadu - integrita]]</f>
        <v>3</v>
      </c>
      <c r="R59" s="40">
        <v>3</v>
      </c>
      <c r="S59" s="40">
        <v>2</v>
      </c>
      <c r="T59" s="95">
        <f>Tabulka2[[#This Row],[Hodnota dopadu - dostupnost (PO)]]*Tabulka2[[#This Row],[Hodnota zranitelnosti (PO)]]*Tabulka2[[#This Row],[Hodnota hrozby (PO)]]</f>
        <v>6</v>
      </c>
      <c r="U59" s="95">
        <f>Tabulka2[[#This Row],[Hodnota dopadu - důvěrnost (PO)]]*Tabulka2[[#This Row],[Hodnota zranitelnosti (PO)]]*Tabulka2[[#This Row],[Hodnota hrozby (PO)]]</f>
        <v>18</v>
      </c>
      <c r="V59" s="95">
        <f>Tabulka2[[#This Row],[Hodnota dopadu - integrita (PO)]]*Tabulka2[[#This Row],[Hodnota zranitelnosti (PO)]]*Tabulka2[[#This Row],[Hodnota hrozby (PO)]]</f>
        <v>18</v>
      </c>
      <c r="W59" s="95"/>
      <c r="X59" s="115">
        <f>Tabulka2[[#This Row],[Hodnota dopadu - dostupnost]]</f>
        <v>1</v>
      </c>
      <c r="Y59" s="115">
        <f>Tabulka2[[#This Row],[Hodnota dopadu - důvěrnost]]</f>
        <v>3</v>
      </c>
      <c r="Z59" s="115">
        <f>Tabulka2[[#This Row],[Hodnota dopadu - integrita]]</f>
        <v>3</v>
      </c>
      <c r="AA59" s="115">
        <v>2</v>
      </c>
      <c r="AB59" s="115">
        <v>4</v>
      </c>
      <c r="AC59" s="116">
        <f>X59*AA59*AB59</f>
        <v>8</v>
      </c>
      <c r="AD59" s="116">
        <f>Y59*AA59*AB59</f>
        <v>24</v>
      </c>
      <c r="AE59" s="116">
        <f>Z59*AA59*AB59</f>
        <v>24</v>
      </c>
      <c r="AF59" s="119" t="s">
        <v>592</v>
      </c>
      <c r="AG59" s="116"/>
    </row>
    <row r="60" spans="1:33" ht="36" customHeight="1" x14ac:dyDescent="0.25">
      <c r="A60" s="38" t="s">
        <v>703</v>
      </c>
      <c r="B60" s="38" t="s">
        <v>681</v>
      </c>
      <c r="C60" s="40">
        <v>3</v>
      </c>
      <c r="D60" s="40">
        <v>3</v>
      </c>
      <c r="E60" s="40">
        <v>3</v>
      </c>
      <c r="F60" s="38" t="s">
        <v>694</v>
      </c>
      <c r="G60" s="40">
        <v>4</v>
      </c>
      <c r="H60" s="38" t="s">
        <v>699</v>
      </c>
      <c r="I60" s="40">
        <v>2</v>
      </c>
      <c r="J60" s="95">
        <f>Tabulka2[[#This Row],[Hodnota dopadu - dostupnost]]*Tabulka2[[#This Row],[Hodnota zranitelnosti]]*Tabulka2[[#This Row],[Hodnota hrozby]]</f>
        <v>24</v>
      </c>
      <c r="K60" s="95">
        <f>Tabulka2[[#This Row],[Hodnota dopadu - důvěrnost]]*Tabulka2[[#This Row],[Hodnota zranitelnosti]]*Tabulka2[[#This Row],[Hodnota hrozby]]</f>
        <v>24</v>
      </c>
      <c r="L60" s="95">
        <f>Tabulka2[[#This Row],[Hodnota dopadu - integrita]]*Tabulka2[[#This Row],[Hodnota zranitelnosti]]*Tabulka2[[#This Row],[Hodnota hrozby]]</f>
        <v>24</v>
      </c>
      <c r="M60" s="38" t="s">
        <v>580</v>
      </c>
      <c r="N60" s="38" t="s">
        <v>704</v>
      </c>
      <c r="O60" s="40">
        <f>Tabulka2[[#This Row],[Hodnota dopadu - dostupnost]]</f>
        <v>3</v>
      </c>
      <c r="P60" s="40">
        <f>Tabulka2[[#This Row],[Hodnota dopadu - důvěrnost]]</f>
        <v>3</v>
      </c>
      <c r="Q60" s="40">
        <f>Tabulka2[[#This Row],[Hodnota dopadu - integrita]]</f>
        <v>3</v>
      </c>
      <c r="R60" s="40">
        <v>2</v>
      </c>
      <c r="S60" s="40">
        <v>2</v>
      </c>
      <c r="T60" s="95">
        <f>Tabulka2[[#This Row],[Hodnota dopadu - dostupnost (PO)]]*Tabulka2[[#This Row],[Hodnota zranitelnosti (PO)]]*Tabulka2[[#This Row],[Hodnota hrozby (PO)]]</f>
        <v>12</v>
      </c>
      <c r="U60" s="95">
        <f>Tabulka2[[#This Row],[Hodnota dopadu - důvěrnost (PO)]]*Tabulka2[[#This Row],[Hodnota zranitelnosti (PO)]]*Tabulka2[[#This Row],[Hodnota hrozby (PO)]]</f>
        <v>12</v>
      </c>
      <c r="V60" s="95">
        <f>Tabulka2[[#This Row],[Hodnota dopadu - integrita (PO)]]*Tabulka2[[#This Row],[Hodnota zranitelnosti (PO)]]*Tabulka2[[#This Row],[Hodnota hrozby (PO)]]</f>
        <v>12</v>
      </c>
      <c r="W60" s="95"/>
      <c r="X60" s="115">
        <f>Tabulka2[[#This Row],[Hodnota dopadu - dostupnost]]</f>
        <v>3</v>
      </c>
      <c r="Y60" s="115">
        <f>Tabulka2[[#This Row],[Hodnota dopadu - důvěrnost]]</f>
        <v>3</v>
      </c>
      <c r="Z60" s="115">
        <f>Tabulka2[[#This Row],[Hodnota dopadu - integrita]]</f>
        <v>3</v>
      </c>
      <c r="AA60" s="113">
        <v>3</v>
      </c>
      <c r="AB60" s="113">
        <v>4</v>
      </c>
      <c r="AC60" s="116">
        <f>X60*AA60*AB60</f>
        <v>36</v>
      </c>
      <c r="AD60" s="116">
        <f>Y60*AA60*AB60</f>
        <v>36</v>
      </c>
      <c r="AE60" s="116">
        <f>Z60*AA60*AB60</f>
        <v>36</v>
      </c>
      <c r="AF60" s="119" t="s">
        <v>580</v>
      </c>
      <c r="AG60" s="119" t="s">
        <v>705</v>
      </c>
    </row>
    <row r="61" spans="1:33" ht="45" x14ac:dyDescent="0.25">
      <c r="A61" s="38" t="s">
        <v>706</v>
      </c>
      <c r="B61" s="38" t="s">
        <v>625</v>
      </c>
      <c r="C61" s="40">
        <v>3</v>
      </c>
      <c r="D61" s="40">
        <v>3</v>
      </c>
      <c r="E61" s="40">
        <v>3</v>
      </c>
      <c r="F61" s="38" t="s">
        <v>694</v>
      </c>
      <c r="G61" s="40">
        <v>4</v>
      </c>
      <c r="H61" s="38" t="s">
        <v>699</v>
      </c>
      <c r="I61" s="40">
        <v>1</v>
      </c>
      <c r="J61" s="95">
        <f>Tabulka2[[#This Row],[Hodnota dopadu - dostupnost]]*Tabulka2[[#This Row],[Hodnota zranitelnosti]]*Tabulka2[[#This Row],[Hodnota hrozby]]</f>
        <v>12</v>
      </c>
      <c r="K61" s="95">
        <f>Tabulka2[[#This Row],[Hodnota dopadu - důvěrnost]]*Tabulka2[[#This Row],[Hodnota zranitelnosti]]*Tabulka2[[#This Row],[Hodnota hrozby]]</f>
        <v>12</v>
      </c>
      <c r="L61" s="95">
        <f>Tabulka2[[#This Row],[Hodnota dopadu - integrita]]*Tabulka2[[#This Row],[Hodnota zranitelnosti]]*Tabulka2[[#This Row],[Hodnota hrozby]]</f>
        <v>12</v>
      </c>
      <c r="M61" s="38" t="s">
        <v>609</v>
      </c>
      <c r="N61" s="38"/>
      <c r="O61" s="40">
        <f>Tabulka2[[#This Row],[Hodnota dopadu - dostupnost]]</f>
        <v>3</v>
      </c>
      <c r="P61" s="40">
        <f>Tabulka2[[#This Row],[Hodnota dopadu - důvěrnost]]</f>
        <v>3</v>
      </c>
      <c r="Q61" s="40">
        <f>Tabulka2[[#This Row],[Hodnota dopadu - integrita]]</f>
        <v>3</v>
      </c>
      <c r="R61" s="40">
        <v>4</v>
      </c>
      <c r="S61" s="40">
        <v>1</v>
      </c>
      <c r="T61" s="95">
        <f>Tabulka2[[#This Row],[Hodnota dopadu - dostupnost (PO)]]*Tabulka2[[#This Row],[Hodnota zranitelnosti (PO)]]*Tabulka2[[#This Row],[Hodnota hrozby (PO)]]</f>
        <v>12</v>
      </c>
      <c r="U61" s="95">
        <f>Tabulka2[[#This Row],[Hodnota dopadu - důvěrnost (PO)]]*Tabulka2[[#This Row],[Hodnota zranitelnosti (PO)]]*Tabulka2[[#This Row],[Hodnota hrozby (PO)]]</f>
        <v>12</v>
      </c>
      <c r="V61" s="95">
        <f>Tabulka2[[#This Row],[Hodnota dopadu - integrita (PO)]]*Tabulka2[[#This Row],[Hodnota zranitelnosti (PO)]]*Tabulka2[[#This Row],[Hodnota hrozby (PO)]]</f>
        <v>12</v>
      </c>
      <c r="W61" s="95"/>
      <c r="X61" s="112"/>
      <c r="Y61" s="112"/>
      <c r="Z61" s="112"/>
      <c r="AA61" s="112"/>
      <c r="AB61" s="112"/>
      <c r="AC61" s="100"/>
      <c r="AD61" s="100"/>
      <c r="AE61" s="100"/>
      <c r="AF61" s="100"/>
      <c r="AG61" s="100"/>
    </row>
    <row r="62" spans="1:33" ht="120" x14ac:dyDescent="0.25">
      <c r="A62" s="38" t="s">
        <v>707</v>
      </c>
      <c r="B62" s="38" t="s">
        <v>628</v>
      </c>
      <c r="C62" s="40">
        <v>3</v>
      </c>
      <c r="D62" s="40" t="s">
        <v>41</v>
      </c>
      <c r="E62" s="40">
        <v>3</v>
      </c>
      <c r="F62" s="38" t="s">
        <v>603</v>
      </c>
      <c r="G62" s="40">
        <v>4</v>
      </c>
      <c r="H62" s="38" t="s">
        <v>596</v>
      </c>
      <c r="I62" s="40">
        <v>3</v>
      </c>
      <c r="J62" s="95">
        <f>Tabulka2[[#This Row],[Hodnota dopadu - dostupnost]]*Tabulka2[[#This Row],[Hodnota zranitelnosti]]*Tabulka2[[#This Row],[Hodnota hrozby]]</f>
        <v>36</v>
      </c>
      <c r="K62" s="95" t="s">
        <v>41</v>
      </c>
      <c r="L62" s="95">
        <f>Tabulka2[[#This Row],[Hodnota dopadu - integrita]]*Tabulka2[[#This Row],[Hodnota zranitelnosti]]*Tabulka2[[#This Row],[Hodnota hrozby]]</f>
        <v>36</v>
      </c>
      <c r="M62" s="38" t="s">
        <v>580</v>
      </c>
      <c r="N62" s="38" t="s">
        <v>708</v>
      </c>
      <c r="O62" s="40">
        <f>Tabulka2[[#This Row],[Hodnota dopadu - dostupnost]]</f>
        <v>3</v>
      </c>
      <c r="P62" s="40" t="str">
        <f>Tabulka2[[#This Row],[Hodnota dopadu - důvěrnost]]</f>
        <v>Nerelevantní</v>
      </c>
      <c r="Q62" s="40">
        <f>Tabulka2[[#This Row],[Hodnota dopadu - integrita]]</f>
        <v>3</v>
      </c>
      <c r="R62" s="40">
        <v>2</v>
      </c>
      <c r="S62" s="40">
        <v>3</v>
      </c>
      <c r="T62" s="95">
        <f>Tabulka2[[#This Row],[Hodnota dopadu - dostupnost (PO)]]*Tabulka2[[#This Row],[Hodnota zranitelnosti (PO)]]*Tabulka2[[#This Row],[Hodnota hrozby (PO)]]</f>
        <v>18</v>
      </c>
      <c r="U62" s="95" t="s">
        <v>41</v>
      </c>
      <c r="V62" s="95">
        <f>Tabulka2[[#This Row],[Hodnota dopadu - integrita (PO)]]*Tabulka2[[#This Row],[Hodnota zranitelnosti (PO)]]*Tabulka2[[#This Row],[Hodnota hrozby (PO)]]</f>
        <v>18</v>
      </c>
      <c r="W62" s="95"/>
      <c r="X62" s="40"/>
      <c r="Y62" s="40"/>
      <c r="Z62" s="40"/>
      <c r="AA62" s="40"/>
      <c r="AB62" s="40"/>
      <c r="AC62" s="95"/>
      <c r="AD62" s="95"/>
      <c r="AE62" s="95"/>
      <c r="AF62" s="95"/>
      <c r="AG62" s="95"/>
    </row>
    <row r="63" spans="1:33" ht="45" x14ac:dyDescent="0.25">
      <c r="A63" s="109" t="s">
        <v>709</v>
      </c>
      <c r="B63" s="39" t="s">
        <v>586</v>
      </c>
      <c r="C63" s="110">
        <v>3</v>
      </c>
      <c r="D63" s="110" t="s">
        <v>41</v>
      </c>
      <c r="E63" s="110">
        <v>3</v>
      </c>
      <c r="F63" s="39" t="s">
        <v>603</v>
      </c>
      <c r="G63" s="112">
        <v>4</v>
      </c>
      <c r="H63" s="39" t="s">
        <v>596</v>
      </c>
      <c r="I63" s="110">
        <v>3</v>
      </c>
      <c r="J63" s="111">
        <f>Tabulka2[[#This Row],[Hodnota dopadu - dostupnost]]*Tabulka2[[#This Row],[Hodnota zranitelnosti]]*Tabulka2[[#This Row],[Hodnota hrozby]]</f>
        <v>36</v>
      </c>
      <c r="K63" s="111" t="s">
        <v>41</v>
      </c>
      <c r="L63" s="111">
        <f>Tabulka2[[#This Row],[Hodnota dopadu - integrita]]*Tabulka2[[#This Row],[Hodnota zranitelnosti]]*Tabulka2[[#This Row],[Hodnota hrozby]]</f>
        <v>36</v>
      </c>
      <c r="M63" s="109" t="s">
        <v>580</v>
      </c>
      <c r="N63" s="39" t="s">
        <v>710</v>
      </c>
      <c r="O63" s="112">
        <f>Tabulka2[[#This Row],[Hodnota dopadu - dostupnost]]</f>
        <v>3</v>
      </c>
      <c r="P63" s="112" t="str">
        <f>Tabulka2[[#This Row],[Hodnota dopadu - důvěrnost]]</f>
        <v>Nerelevantní</v>
      </c>
      <c r="Q63" s="112">
        <f>Tabulka2[[#This Row],[Hodnota dopadu - integrita]]</f>
        <v>3</v>
      </c>
      <c r="R63" s="112">
        <v>2</v>
      </c>
      <c r="S63" s="110">
        <v>3</v>
      </c>
      <c r="T63" s="100">
        <f>Tabulka2[[#This Row],[Hodnota dopadu - dostupnost (PO)]]*Tabulka2[[#This Row],[Hodnota zranitelnosti (PO)]]*Tabulka2[[#This Row],[Hodnota hrozby (PO)]]</f>
        <v>18</v>
      </c>
      <c r="U63" s="100" t="s">
        <v>41</v>
      </c>
      <c r="V63" s="100">
        <f>Tabulka2[[#This Row],[Hodnota dopadu - integrita (PO)]]*Tabulka2[[#This Row],[Hodnota zranitelnosti (PO)]]*Tabulka2[[#This Row],[Hodnota hrozby (PO)]]</f>
        <v>18</v>
      </c>
      <c r="W63" s="100"/>
      <c r="X63" s="110"/>
      <c r="Y63" s="110"/>
      <c r="Z63" s="110"/>
      <c r="AA63" s="110"/>
      <c r="AB63" s="110"/>
      <c r="AC63" s="111"/>
      <c r="AD63" s="111"/>
      <c r="AE63" s="111"/>
      <c r="AF63" s="111"/>
      <c r="AG63" s="111"/>
    </row>
    <row r="64" spans="1:33" ht="75" x14ac:dyDescent="0.25">
      <c r="A64" s="109" t="s">
        <v>711</v>
      </c>
      <c r="B64" s="39" t="s">
        <v>602</v>
      </c>
      <c r="C64" s="112">
        <v>3</v>
      </c>
      <c r="D64" s="112">
        <v>3</v>
      </c>
      <c r="E64" s="112">
        <v>3</v>
      </c>
      <c r="F64" s="39" t="s">
        <v>603</v>
      </c>
      <c r="G64" s="110">
        <v>4</v>
      </c>
      <c r="H64" s="109" t="s">
        <v>674</v>
      </c>
      <c r="I64" s="110">
        <v>3</v>
      </c>
      <c r="J64" s="111">
        <f>Tabulka2[[#This Row],[Hodnota dopadu - dostupnost]]*Tabulka2[[#This Row],[Hodnota zranitelnosti]]*Tabulka2[[#This Row],[Hodnota hrozby]]</f>
        <v>36</v>
      </c>
      <c r="K64" s="111">
        <f>Tabulka2[[#This Row],[Hodnota dopadu - důvěrnost]]*Tabulka2[[#This Row],[Hodnota zranitelnosti]]*Tabulka2[[#This Row],[Hodnota hrozby]]</f>
        <v>36</v>
      </c>
      <c r="L64" s="111">
        <f>Tabulka2[[#This Row],[Hodnota dopadu - integrita]]*Tabulka2[[#This Row],[Hodnota zranitelnosti]]*Tabulka2[[#This Row],[Hodnota hrozby]]</f>
        <v>36</v>
      </c>
      <c r="M64" s="109" t="s">
        <v>580</v>
      </c>
      <c r="N64" s="39" t="s">
        <v>712</v>
      </c>
      <c r="O64" s="112">
        <f>Tabulka2[[#This Row],[Hodnota dopadu - dostupnost]]</f>
        <v>3</v>
      </c>
      <c r="P64" s="112">
        <f>Tabulka2[[#This Row],[Hodnota dopadu - důvěrnost]]</f>
        <v>3</v>
      </c>
      <c r="Q64" s="112">
        <f>Tabulka2[[#This Row],[Hodnota dopadu - integrita]]</f>
        <v>3</v>
      </c>
      <c r="R64" s="112">
        <v>2</v>
      </c>
      <c r="S64" s="110">
        <v>3</v>
      </c>
      <c r="T64" s="100">
        <f>Tabulka2[[#This Row],[Hodnota dopadu - dostupnost (PO)]]*Tabulka2[[#This Row],[Hodnota zranitelnosti (PO)]]*Tabulka2[[#This Row],[Hodnota hrozby (PO)]]</f>
        <v>18</v>
      </c>
      <c r="U64" s="100">
        <f>Tabulka2[[#This Row],[Hodnota dopadu - důvěrnost (PO)]]*Tabulka2[[#This Row],[Hodnota zranitelnosti (PO)]]*Tabulka2[[#This Row],[Hodnota hrozby (PO)]]</f>
        <v>18</v>
      </c>
      <c r="V64" s="100">
        <f>Tabulka2[[#This Row],[Hodnota dopadu - integrita (PO)]]*Tabulka2[[#This Row],[Hodnota zranitelnosti (PO)]]*Tabulka2[[#This Row],[Hodnota hrozby (PO)]]</f>
        <v>18</v>
      </c>
      <c r="W64" s="100"/>
      <c r="X64" s="40"/>
      <c r="Y64" s="40"/>
      <c r="Z64" s="40"/>
      <c r="AA64" s="40"/>
      <c r="AB64" s="40"/>
      <c r="AC64" s="95"/>
      <c r="AD64" s="95"/>
      <c r="AE64" s="95"/>
      <c r="AF64" s="95"/>
      <c r="AG64" s="95"/>
    </row>
    <row r="65" spans="1:33" ht="60" x14ac:dyDescent="0.25">
      <c r="A65" s="38" t="s">
        <v>713</v>
      </c>
      <c r="B65" s="38" t="s">
        <v>602</v>
      </c>
      <c r="C65" s="40">
        <v>3</v>
      </c>
      <c r="D65" s="40">
        <v>3</v>
      </c>
      <c r="E65" s="40">
        <v>3</v>
      </c>
      <c r="F65" s="38" t="s">
        <v>603</v>
      </c>
      <c r="G65" s="40">
        <v>4</v>
      </c>
      <c r="H65" s="38" t="s">
        <v>674</v>
      </c>
      <c r="I65" s="40">
        <v>3</v>
      </c>
      <c r="J65" s="95">
        <f>Tabulka2[[#This Row],[Hodnota dopadu - dostupnost]]*Tabulka2[[#This Row],[Hodnota zranitelnosti]]*Tabulka2[[#This Row],[Hodnota hrozby]]</f>
        <v>36</v>
      </c>
      <c r="K65" s="95">
        <f>Tabulka2[[#This Row],[Hodnota dopadu - důvěrnost]]*Tabulka2[[#This Row],[Hodnota zranitelnosti]]*Tabulka2[[#This Row],[Hodnota hrozby]]</f>
        <v>36</v>
      </c>
      <c r="L65" s="95">
        <f>Tabulka2[[#This Row],[Hodnota dopadu - integrita]]*Tabulka2[[#This Row],[Hodnota zranitelnosti]]*Tabulka2[[#This Row],[Hodnota hrozby]]</f>
        <v>36</v>
      </c>
      <c r="M65" s="38" t="s">
        <v>580</v>
      </c>
      <c r="N65" s="38" t="s">
        <v>714</v>
      </c>
      <c r="O65" s="40">
        <f>Tabulka2[[#This Row],[Hodnota dopadu - dostupnost]]</f>
        <v>3</v>
      </c>
      <c r="P65" s="40">
        <f>Tabulka2[[#This Row],[Hodnota dopadu - důvěrnost]]</f>
        <v>3</v>
      </c>
      <c r="Q65" s="40">
        <f>Tabulka2[[#This Row],[Hodnota dopadu - integrita]]</f>
        <v>3</v>
      </c>
      <c r="R65" s="40">
        <v>2</v>
      </c>
      <c r="S65" s="40">
        <v>3</v>
      </c>
      <c r="T65" s="95">
        <f>Tabulka2[[#This Row],[Hodnota dopadu - dostupnost (PO)]]*Tabulka2[[#This Row],[Hodnota zranitelnosti (PO)]]*Tabulka2[[#This Row],[Hodnota hrozby (PO)]]</f>
        <v>18</v>
      </c>
      <c r="U65" s="95">
        <f>Tabulka2[[#This Row],[Hodnota dopadu - důvěrnost (PO)]]*Tabulka2[[#This Row],[Hodnota zranitelnosti (PO)]]*Tabulka2[[#This Row],[Hodnota hrozby (PO)]]</f>
        <v>18</v>
      </c>
      <c r="V65" s="95">
        <f>Tabulka2[[#This Row],[Hodnota dopadu - integrita (PO)]]*Tabulka2[[#This Row],[Hodnota zranitelnosti (PO)]]*Tabulka2[[#This Row],[Hodnota hrozby (PO)]]</f>
        <v>18</v>
      </c>
      <c r="W65" s="95"/>
      <c r="X65" s="110"/>
      <c r="Y65" s="110"/>
      <c r="Z65" s="110"/>
      <c r="AA65" s="110"/>
      <c r="AB65" s="110"/>
      <c r="AC65" s="111"/>
      <c r="AD65" s="111"/>
      <c r="AE65" s="111"/>
      <c r="AF65" s="111"/>
      <c r="AG65" s="111"/>
    </row>
    <row r="66" spans="1:33" ht="75" x14ac:dyDescent="0.25">
      <c r="A66" s="109" t="s">
        <v>715</v>
      </c>
      <c r="B66" s="39" t="s">
        <v>602</v>
      </c>
      <c r="C66" s="112">
        <v>3</v>
      </c>
      <c r="D66" s="110" t="s">
        <v>41</v>
      </c>
      <c r="E66" s="112" t="s">
        <v>41</v>
      </c>
      <c r="F66" s="39" t="s">
        <v>603</v>
      </c>
      <c r="G66" s="110">
        <v>3</v>
      </c>
      <c r="H66" s="109" t="s">
        <v>716</v>
      </c>
      <c r="I66" s="110">
        <v>3</v>
      </c>
      <c r="J66" s="111">
        <f>Tabulka2[[#This Row],[Hodnota dopadu - dostupnost]]*Tabulka2[[#This Row],[Hodnota zranitelnosti]]*Tabulka2[[#This Row],[Hodnota hrozby]]</f>
        <v>27</v>
      </c>
      <c r="K66" s="111" t="s">
        <v>41</v>
      </c>
      <c r="L66" s="100" t="s">
        <v>41</v>
      </c>
      <c r="M66" s="109" t="s">
        <v>580</v>
      </c>
      <c r="N66" s="39" t="s">
        <v>717</v>
      </c>
      <c r="O66" s="112">
        <f>Tabulka2[[#This Row],[Hodnota dopadu - dostupnost]]</f>
        <v>3</v>
      </c>
      <c r="P66" s="112" t="str">
        <f>Tabulka2[[#This Row],[Hodnota dopadu - důvěrnost]]</f>
        <v>Nerelevantní</v>
      </c>
      <c r="Q66" s="112" t="str">
        <f>Tabulka2[[#This Row],[Hodnota dopadu - integrita]]</f>
        <v>Nerelevantní</v>
      </c>
      <c r="R66" s="112">
        <v>2</v>
      </c>
      <c r="S66" s="110">
        <v>3</v>
      </c>
      <c r="T66" s="100">
        <f>Tabulka2[[#This Row],[Hodnota dopadu - dostupnost (PO)]]*Tabulka2[[#This Row],[Hodnota zranitelnosti (PO)]]*Tabulka2[[#This Row],[Hodnota hrozby (PO)]]</f>
        <v>18</v>
      </c>
      <c r="U66" s="100" t="s">
        <v>41</v>
      </c>
      <c r="V66" s="100" t="s">
        <v>41</v>
      </c>
      <c r="W66" s="100"/>
      <c r="X66" s="40"/>
      <c r="Y66" s="40"/>
      <c r="Z66" s="40"/>
      <c r="AA66" s="40"/>
      <c r="AB66" s="40"/>
      <c r="AC66" s="95"/>
      <c r="AD66" s="95"/>
      <c r="AE66" s="95"/>
      <c r="AF66" s="95"/>
      <c r="AG66" s="95"/>
    </row>
    <row r="67" spans="1:33" ht="90" x14ac:dyDescent="0.25">
      <c r="A67" s="38" t="s">
        <v>718</v>
      </c>
      <c r="B67" s="38" t="s">
        <v>719</v>
      </c>
      <c r="C67" s="40">
        <v>3</v>
      </c>
      <c r="D67" s="40" t="s">
        <v>41</v>
      </c>
      <c r="E67" s="40" t="s">
        <v>41</v>
      </c>
      <c r="F67" s="38" t="s">
        <v>603</v>
      </c>
      <c r="G67" s="40">
        <v>4</v>
      </c>
      <c r="H67" s="38" t="s">
        <v>716</v>
      </c>
      <c r="I67" s="40">
        <v>3</v>
      </c>
      <c r="J67" s="95">
        <f>Tabulka2[[#This Row],[Hodnota dopadu - dostupnost]]*Tabulka2[[#This Row],[Hodnota zranitelnosti]]*Tabulka2[[#This Row],[Hodnota hrozby]]</f>
        <v>36</v>
      </c>
      <c r="K67" s="95" t="s">
        <v>41</v>
      </c>
      <c r="L67" s="95" t="s">
        <v>41</v>
      </c>
      <c r="M67" s="38" t="s">
        <v>580</v>
      </c>
      <c r="N67" s="38" t="s">
        <v>720</v>
      </c>
      <c r="O67" s="40">
        <f>Tabulka2[[#This Row],[Hodnota dopadu - dostupnost]]</f>
        <v>3</v>
      </c>
      <c r="P67" s="40" t="str">
        <f>Tabulka2[[#This Row],[Hodnota dopadu - důvěrnost]]</f>
        <v>Nerelevantní</v>
      </c>
      <c r="Q67" s="40" t="str">
        <f>Tabulka2[[#This Row],[Hodnota dopadu - integrita]]</f>
        <v>Nerelevantní</v>
      </c>
      <c r="R67" s="40">
        <v>2</v>
      </c>
      <c r="S67" s="40">
        <v>3</v>
      </c>
      <c r="T67" s="95">
        <f>Tabulka2[[#This Row],[Hodnota dopadu - dostupnost (PO)]]*Tabulka2[[#This Row],[Hodnota zranitelnosti (PO)]]*Tabulka2[[#This Row],[Hodnota hrozby (PO)]]</f>
        <v>18</v>
      </c>
      <c r="U67" s="95" t="s">
        <v>41</v>
      </c>
      <c r="V67" s="95" t="s">
        <v>41</v>
      </c>
      <c r="W67" s="95"/>
      <c r="X67" s="110"/>
      <c r="Y67" s="110"/>
      <c r="Z67" s="110"/>
      <c r="AA67" s="110"/>
      <c r="AB67" s="110"/>
      <c r="AC67" s="111"/>
      <c r="AD67" s="111"/>
      <c r="AE67" s="111"/>
      <c r="AF67" s="111"/>
      <c r="AG67" s="111"/>
    </row>
    <row r="68" spans="1:33" ht="105" x14ac:dyDescent="0.25">
      <c r="A68" s="109" t="s">
        <v>721</v>
      </c>
      <c r="B68" s="39" t="s">
        <v>625</v>
      </c>
      <c r="C68" s="112">
        <v>3</v>
      </c>
      <c r="D68" s="112">
        <v>3</v>
      </c>
      <c r="E68" s="112">
        <v>3</v>
      </c>
      <c r="F68" s="39" t="s">
        <v>603</v>
      </c>
      <c r="G68" s="112">
        <v>3</v>
      </c>
      <c r="H68" s="109" t="s">
        <v>687</v>
      </c>
      <c r="I68" s="112">
        <v>4</v>
      </c>
      <c r="J68" s="100">
        <f>Tabulka2[[#This Row],[Hodnota dopadu - dostupnost]]*Tabulka2[[#This Row],[Hodnota zranitelnosti]]*Tabulka2[[#This Row],[Hodnota hrozby]]</f>
        <v>36</v>
      </c>
      <c r="K68" s="100">
        <f>Tabulka2[[#This Row],[Hodnota dopadu - důvěrnost]]*Tabulka2[[#This Row],[Hodnota zranitelnosti]]*Tabulka2[[#This Row],[Hodnota hrozby]]</f>
        <v>36</v>
      </c>
      <c r="L68" s="100">
        <f>Tabulka2[[#This Row],[Hodnota dopadu - integrita]]*Tabulka2[[#This Row],[Hodnota zranitelnosti]]*Tabulka2[[#This Row],[Hodnota hrozby]]</f>
        <v>36</v>
      </c>
      <c r="M68" s="39" t="s">
        <v>580</v>
      </c>
      <c r="N68" s="39" t="s">
        <v>722</v>
      </c>
      <c r="O68" s="112">
        <f>Tabulka2[[#This Row],[Hodnota dopadu - dostupnost]]</f>
        <v>3</v>
      </c>
      <c r="P68" s="112">
        <f>Tabulka2[[#This Row],[Hodnota dopadu - důvěrnost]]</f>
        <v>3</v>
      </c>
      <c r="Q68" s="112">
        <f>Tabulka2[[#This Row],[Hodnota dopadu - integrita]]</f>
        <v>3</v>
      </c>
      <c r="R68" s="112">
        <v>2</v>
      </c>
      <c r="S68" s="112">
        <v>4</v>
      </c>
      <c r="T68" s="100">
        <f>Tabulka2[[#This Row],[Hodnota dopadu - dostupnost (PO)]]*Tabulka2[[#This Row],[Hodnota zranitelnosti (PO)]]*Tabulka2[[#This Row],[Hodnota hrozby (PO)]]</f>
        <v>24</v>
      </c>
      <c r="U68" s="100">
        <f>Tabulka2[[#This Row],[Hodnota dopadu - důvěrnost (PO)]]*Tabulka2[[#This Row],[Hodnota zranitelnosti (PO)]]*Tabulka2[[#This Row],[Hodnota hrozby (PO)]]</f>
        <v>24</v>
      </c>
      <c r="V68" s="100">
        <f>Tabulka2[[#This Row],[Hodnota dopadu - integrita (PO)]]*Tabulka2[[#This Row],[Hodnota zranitelnosti (PO)]]*Tabulka2[[#This Row],[Hodnota hrozby (PO)]]</f>
        <v>24</v>
      </c>
      <c r="W68" s="100"/>
      <c r="X68" s="40"/>
      <c r="Y68" s="40"/>
      <c r="Z68" s="40"/>
      <c r="AA68" s="40"/>
      <c r="AB68" s="40"/>
      <c r="AC68" s="95"/>
      <c r="AD68" s="95"/>
      <c r="AE68" s="95"/>
      <c r="AF68" s="95"/>
      <c r="AG68" s="95"/>
    </row>
    <row r="69" spans="1:33" ht="45" x14ac:dyDescent="0.25">
      <c r="A69" s="38" t="s">
        <v>723</v>
      </c>
      <c r="B69" s="38" t="s">
        <v>647</v>
      </c>
      <c r="C69" s="40">
        <v>3</v>
      </c>
      <c r="D69" s="40" t="s">
        <v>41</v>
      </c>
      <c r="E69" s="40">
        <v>3</v>
      </c>
      <c r="F69" s="38" t="s">
        <v>603</v>
      </c>
      <c r="G69" s="40">
        <v>4</v>
      </c>
      <c r="H69" s="38" t="s">
        <v>596</v>
      </c>
      <c r="I69" s="40">
        <v>2</v>
      </c>
      <c r="J69" s="95">
        <f>Tabulka2[[#This Row],[Hodnota dopadu - dostupnost]]*Tabulka2[[#This Row],[Hodnota zranitelnosti]]*Tabulka2[[#This Row],[Hodnota hrozby]]</f>
        <v>24</v>
      </c>
      <c r="K69" s="95" t="s">
        <v>41</v>
      </c>
      <c r="L69" s="95">
        <f>Tabulka2[[#This Row],[Hodnota dopadu - integrita]]*Tabulka2[[#This Row],[Hodnota zranitelnosti]]*Tabulka2[[#This Row],[Hodnota hrozby]]</f>
        <v>24</v>
      </c>
      <c r="M69" s="38" t="s">
        <v>580</v>
      </c>
      <c r="N69" s="38" t="s">
        <v>724</v>
      </c>
      <c r="O69" s="40">
        <f>Tabulka2[[#This Row],[Hodnota dopadu - dostupnost]]</f>
        <v>3</v>
      </c>
      <c r="P69" s="40" t="str">
        <f>Tabulka2[[#This Row],[Hodnota dopadu - důvěrnost]]</f>
        <v>Nerelevantní</v>
      </c>
      <c r="Q69" s="40">
        <f>Tabulka2[[#This Row],[Hodnota dopadu - integrita]]</f>
        <v>3</v>
      </c>
      <c r="R69" s="40">
        <v>1</v>
      </c>
      <c r="S69" s="40">
        <v>2</v>
      </c>
      <c r="T69" s="95">
        <f>Tabulka2[[#This Row],[Hodnota dopadu - dostupnost (PO)]]*Tabulka2[[#This Row],[Hodnota zranitelnosti (PO)]]*Tabulka2[[#This Row],[Hodnota hrozby (PO)]]</f>
        <v>6</v>
      </c>
      <c r="U69" s="95" t="s">
        <v>41</v>
      </c>
      <c r="V69" s="95">
        <f>Tabulka2[[#This Row],[Hodnota dopadu - integrita (PO)]]*Tabulka2[[#This Row],[Hodnota zranitelnosti (PO)]]*Tabulka2[[#This Row],[Hodnota hrozby (PO)]]</f>
        <v>6</v>
      </c>
      <c r="W69" s="95"/>
      <c r="X69" s="110"/>
      <c r="Y69" s="110"/>
      <c r="Z69" s="110"/>
      <c r="AA69" s="110"/>
      <c r="AB69" s="110"/>
      <c r="AC69" s="111"/>
      <c r="AD69" s="111"/>
      <c r="AE69" s="111"/>
      <c r="AF69" s="111"/>
      <c r="AG69" s="111"/>
    </row>
    <row r="70" spans="1:33" ht="75" x14ac:dyDescent="0.25">
      <c r="A70" s="109" t="s">
        <v>725</v>
      </c>
      <c r="B70" s="109" t="s">
        <v>719</v>
      </c>
      <c r="C70" s="110">
        <v>3</v>
      </c>
      <c r="D70" s="110">
        <v>2</v>
      </c>
      <c r="E70" s="110">
        <v>3</v>
      </c>
      <c r="F70" s="39" t="s">
        <v>603</v>
      </c>
      <c r="G70" s="112">
        <v>4</v>
      </c>
      <c r="H70" s="39" t="s">
        <v>579</v>
      </c>
      <c r="I70" s="112">
        <v>2</v>
      </c>
      <c r="J70" s="100">
        <f>Tabulka2[[#This Row],[Hodnota dopadu - dostupnost]]*Tabulka2[[#This Row],[Hodnota zranitelnosti]]*Tabulka2[[#This Row],[Hodnota hrozby]]</f>
        <v>24</v>
      </c>
      <c r="K70" s="100">
        <f>Tabulka2[[#This Row],[Hodnota dopadu - důvěrnost]]*Tabulka2[[#This Row],[Hodnota zranitelnosti]]*Tabulka2[[#This Row],[Hodnota hrozby]]</f>
        <v>16</v>
      </c>
      <c r="L70" s="100">
        <f>Tabulka2[[#This Row],[Hodnota dopadu - integrita]]*Tabulka2[[#This Row],[Hodnota zranitelnosti]]*Tabulka2[[#This Row],[Hodnota hrozby]]</f>
        <v>24</v>
      </c>
      <c r="M70" s="39" t="s">
        <v>580</v>
      </c>
      <c r="N70" s="39" t="s">
        <v>726</v>
      </c>
      <c r="O70" s="112">
        <f>Tabulka2[[#This Row],[Hodnota dopadu - dostupnost]]</f>
        <v>3</v>
      </c>
      <c r="P70" s="112">
        <f>Tabulka2[[#This Row],[Hodnota dopadu - důvěrnost]]</f>
        <v>2</v>
      </c>
      <c r="Q70" s="112">
        <f>Tabulka2[[#This Row],[Hodnota dopadu - integrita]]</f>
        <v>3</v>
      </c>
      <c r="R70" s="112">
        <v>2</v>
      </c>
      <c r="S70" s="112">
        <v>2</v>
      </c>
      <c r="T70" s="100">
        <f>Tabulka2[[#This Row],[Hodnota dopadu - dostupnost (PO)]]*Tabulka2[[#This Row],[Hodnota zranitelnosti (PO)]]*Tabulka2[[#This Row],[Hodnota hrozby (PO)]]</f>
        <v>12</v>
      </c>
      <c r="U70" s="100">
        <f>Tabulka2[[#This Row],[Hodnota dopadu - důvěrnost (PO)]]*Tabulka2[[#This Row],[Hodnota zranitelnosti (PO)]]*Tabulka2[[#This Row],[Hodnota hrozby (PO)]]</f>
        <v>8</v>
      </c>
      <c r="V70" s="100">
        <f>Tabulka2[[#This Row],[Hodnota dopadu - integrita (PO)]]*Tabulka2[[#This Row],[Hodnota zranitelnosti (PO)]]*Tabulka2[[#This Row],[Hodnota hrozby (PO)]]</f>
        <v>12</v>
      </c>
      <c r="W70" s="100"/>
      <c r="X70" s="40"/>
      <c r="Y70" s="40"/>
      <c r="Z70" s="40"/>
      <c r="AA70" s="40"/>
      <c r="AB70" s="40"/>
      <c r="AC70" s="95"/>
      <c r="AD70" s="95"/>
      <c r="AE70" s="95"/>
      <c r="AF70" s="95"/>
      <c r="AG70" s="95"/>
    </row>
    <row r="71" spans="1:33" ht="75" x14ac:dyDescent="0.25">
      <c r="A71" s="38" t="s">
        <v>727</v>
      </c>
      <c r="B71" s="38" t="s">
        <v>719</v>
      </c>
      <c r="C71" s="40">
        <v>3</v>
      </c>
      <c r="D71" s="40" t="s">
        <v>41</v>
      </c>
      <c r="E71" s="40" t="s">
        <v>41</v>
      </c>
      <c r="F71" s="38" t="s">
        <v>578</v>
      </c>
      <c r="G71" s="40">
        <v>4</v>
      </c>
      <c r="H71" s="38" t="s">
        <v>716</v>
      </c>
      <c r="I71" s="40">
        <v>3</v>
      </c>
      <c r="J71" s="95">
        <f>Tabulka2[[#This Row],[Hodnota dopadu - dostupnost]]*Tabulka2[[#This Row],[Hodnota zranitelnosti]]*Tabulka2[[#This Row],[Hodnota hrozby]]</f>
        <v>36</v>
      </c>
      <c r="K71" s="95" t="s">
        <v>41</v>
      </c>
      <c r="L71" s="95" t="s">
        <v>41</v>
      </c>
      <c r="M71" s="38" t="s">
        <v>580</v>
      </c>
      <c r="N71" s="38" t="s">
        <v>728</v>
      </c>
      <c r="O71" s="40">
        <f>Tabulka2[[#This Row],[Hodnota dopadu - dostupnost]]</f>
        <v>3</v>
      </c>
      <c r="P71" s="40" t="str">
        <f>Tabulka2[[#This Row],[Hodnota dopadu - důvěrnost]]</f>
        <v>Nerelevantní</v>
      </c>
      <c r="Q71" s="40" t="str">
        <f>Tabulka2[[#This Row],[Hodnota dopadu - integrita]]</f>
        <v>Nerelevantní</v>
      </c>
      <c r="R71" s="40">
        <v>2</v>
      </c>
      <c r="S71" s="40">
        <v>3</v>
      </c>
      <c r="T71" s="95">
        <f>Tabulka2[[#This Row],[Hodnota dopadu - dostupnost (PO)]]*Tabulka2[[#This Row],[Hodnota zranitelnosti (PO)]]*Tabulka2[[#This Row],[Hodnota hrozby (PO)]]</f>
        <v>18</v>
      </c>
      <c r="U71" s="95" t="s">
        <v>41</v>
      </c>
      <c r="V71" s="95" t="s">
        <v>41</v>
      </c>
      <c r="W71" s="95"/>
      <c r="X71" s="110"/>
      <c r="Y71" s="110"/>
      <c r="Z71" s="110"/>
      <c r="AA71" s="110"/>
      <c r="AB71" s="110"/>
      <c r="AC71" s="111"/>
      <c r="AD71" s="111"/>
      <c r="AE71" s="111"/>
      <c r="AF71" s="111"/>
      <c r="AG71" s="111"/>
    </row>
    <row r="72" spans="1:33" ht="45" x14ac:dyDescent="0.25">
      <c r="A72" s="109" t="s">
        <v>729</v>
      </c>
      <c r="B72" s="109" t="s">
        <v>719</v>
      </c>
      <c r="C72" s="110">
        <v>3</v>
      </c>
      <c r="D72" s="110">
        <v>2</v>
      </c>
      <c r="E72" s="110">
        <v>3</v>
      </c>
      <c r="F72" s="39" t="s">
        <v>603</v>
      </c>
      <c r="G72" s="112">
        <v>4</v>
      </c>
      <c r="H72" s="39" t="s">
        <v>579</v>
      </c>
      <c r="I72" s="112">
        <v>2</v>
      </c>
      <c r="J72" s="100">
        <f>Tabulka2[[#This Row],[Hodnota dopadu - dostupnost]]*Tabulka2[[#This Row],[Hodnota zranitelnosti]]*Tabulka2[[#This Row],[Hodnota hrozby]]</f>
        <v>24</v>
      </c>
      <c r="K72" s="100">
        <f>Tabulka2[[#This Row],[Hodnota dopadu - důvěrnost]]*Tabulka2[[#This Row],[Hodnota zranitelnosti]]*Tabulka2[[#This Row],[Hodnota hrozby]]</f>
        <v>16</v>
      </c>
      <c r="L72" s="100">
        <f>Tabulka2[[#This Row],[Hodnota dopadu - integrita]]*Tabulka2[[#This Row],[Hodnota zranitelnosti]]*Tabulka2[[#This Row],[Hodnota hrozby]]</f>
        <v>24</v>
      </c>
      <c r="M72" s="39" t="s">
        <v>580</v>
      </c>
      <c r="N72" s="39" t="s">
        <v>730</v>
      </c>
      <c r="O72" s="112">
        <f>Tabulka2[[#This Row],[Hodnota dopadu - dostupnost]]</f>
        <v>3</v>
      </c>
      <c r="P72" s="112">
        <f>Tabulka2[[#This Row],[Hodnota dopadu - důvěrnost]]</f>
        <v>2</v>
      </c>
      <c r="Q72" s="112">
        <f>Tabulka2[[#This Row],[Hodnota dopadu - integrita]]</f>
        <v>3</v>
      </c>
      <c r="R72" s="112">
        <v>2</v>
      </c>
      <c r="S72" s="112">
        <v>2</v>
      </c>
      <c r="T72" s="100">
        <f>Tabulka2[[#This Row],[Hodnota dopadu - dostupnost (PO)]]*Tabulka2[[#This Row],[Hodnota zranitelnosti (PO)]]*Tabulka2[[#This Row],[Hodnota hrozby (PO)]]</f>
        <v>12</v>
      </c>
      <c r="U72" s="100">
        <f>Tabulka2[[#This Row],[Hodnota dopadu - důvěrnost (PO)]]*Tabulka2[[#This Row],[Hodnota zranitelnosti (PO)]]*Tabulka2[[#This Row],[Hodnota hrozby (PO)]]</f>
        <v>8</v>
      </c>
      <c r="V72" s="100">
        <f>Tabulka2[[#This Row],[Hodnota dopadu - integrita (PO)]]*Tabulka2[[#This Row],[Hodnota zranitelnosti (PO)]]*Tabulka2[[#This Row],[Hodnota hrozby (PO)]]</f>
        <v>12</v>
      </c>
      <c r="W72" s="100"/>
      <c r="X72" s="40"/>
      <c r="Y72" s="40"/>
      <c r="Z72" s="40"/>
      <c r="AA72" s="40"/>
      <c r="AB72" s="40"/>
      <c r="AC72" s="95"/>
      <c r="AD72" s="95"/>
      <c r="AE72" s="95"/>
      <c r="AF72" s="95"/>
      <c r="AG72" s="95"/>
    </row>
    <row r="73" spans="1:33" ht="60" x14ac:dyDescent="0.25">
      <c r="A73" s="38" t="s">
        <v>731</v>
      </c>
      <c r="B73" s="38" t="s">
        <v>719</v>
      </c>
      <c r="C73" s="40">
        <v>3</v>
      </c>
      <c r="D73" s="40">
        <v>2</v>
      </c>
      <c r="E73" s="40">
        <v>3</v>
      </c>
      <c r="F73" s="38" t="s">
        <v>603</v>
      </c>
      <c r="G73" s="40">
        <v>3</v>
      </c>
      <c r="H73" s="38" t="s">
        <v>604</v>
      </c>
      <c r="I73" s="40">
        <v>3</v>
      </c>
      <c r="J73" s="95">
        <f>Tabulka2[[#This Row],[Hodnota dopadu - dostupnost]]*Tabulka2[[#This Row],[Hodnota zranitelnosti]]*Tabulka2[[#This Row],[Hodnota hrozby]]</f>
        <v>27</v>
      </c>
      <c r="K73" s="95">
        <f>Tabulka2[[#This Row],[Hodnota dopadu - důvěrnost]]*Tabulka2[[#This Row],[Hodnota zranitelnosti]]*Tabulka2[[#This Row],[Hodnota hrozby]]</f>
        <v>18</v>
      </c>
      <c r="L73" s="95">
        <f>Tabulka2[[#This Row],[Hodnota dopadu - integrita]]*Tabulka2[[#This Row],[Hodnota zranitelnosti]]*Tabulka2[[#This Row],[Hodnota hrozby]]</f>
        <v>27</v>
      </c>
      <c r="M73" s="38" t="s">
        <v>580</v>
      </c>
      <c r="N73" s="38" t="s">
        <v>732</v>
      </c>
      <c r="O73" s="40">
        <f>Tabulka2[[#This Row],[Hodnota dopadu - dostupnost]]</f>
        <v>3</v>
      </c>
      <c r="P73" s="40">
        <f>Tabulka2[[#This Row],[Hodnota dopadu - důvěrnost]]</f>
        <v>2</v>
      </c>
      <c r="Q73" s="40">
        <f>Tabulka2[[#This Row],[Hodnota dopadu - integrita]]</f>
        <v>3</v>
      </c>
      <c r="R73" s="40">
        <v>2</v>
      </c>
      <c r="S73" s="40">
        <v>3</v>
      </c>
      <c r="T73" s="95">
        <f>Tabulka2[[#This Row],[Hodnota dopadu - dostupnost (PO)]]*Tabulka2[[#This Row],[Hodnota zranitelnosti (PO)]]*Tabulka2[[#This Row],[Hodnota hrozby (PO)]]</f>
        <v>18</v>
      </c>
      <c r="U73" s="95">
        <f>Tabulka2[[#This Row],[Hodnota dopadu - důvěrnost (PO)]]*Tabulka2[[#This Row],[Hodnota zranitelnosti (PO)]]*Tabulka2[[#This Row],[Hodnota hrozby (PO)]]</f>
        <v>12</v>
      </c>
      <c r="V73" s="95">
        <f>Tabulka2[[#This Row],[Hodnota dopadu - integrita (PO)]]*Tabulka2[[#This Row],[Hodnota zranitelnosti (PO)]]*Tabulka2[[#This Row],[Hodnota hrozby (PO)]]</f>
        <v>18</v>
      </c>
      <c r="W73" s="95"/>
      <c r="X73" s="110"/>
      <c r="Y73" s="110"/>
      <c r="Z73" s="110"/>
      <c r="AA73" s="110"/>
      <c r="AB73" s="110"/>
      <c r="AC73" s="111"/>
      <c r="AD73" s="111"/>
      <c r="AE73" s="111"/>
      <c r="AF73" s="111"/>
      <c r="AG73" s="111"/>
    </row>
    <row r="74" spans="1:33" ht="45" x14ac:dyDescent="0.25">
      <c r="A74" s="109" t="s">
        <v>733</v>
      </c>
      <c r="B74" s="39" t="s">
        <v>667</v>
      </c>
      <c r="C74" s="112">
        <v>2</v>
      </c>
      <c r="D74" s="112">
        <v>2</v>
      </c>
      <c r="E74" s="112">
        <v>2</v>
      </c>
      <c r="F74" s="39" t="s">
        <v>603</v>
      </c>
      <c r="G74" s="112">
        <v>2</v>
      </c>
      <c r="H74" s="39" t="s">
        <v>608</v>
      </c>
      <c r="I74" s="112">
        <v>3</v>
      </c>
      <c r="J74" s="100">
        <f>Tabulka2[[#This Row],[Hodnota dopadu - dostupnost]]*Tabulka2[[#This Row],[Hodnota zranitelnosti]]*Tabulka2[[#This Row],[Hodnota hrozby]]</f>
        <v>12</v>
      </c>
      <c r="K74" s="100">
        <f>Tabulka2[[#This Row],[Hodnota dopadu - důvěrnost]]*Tabulka2[[#This Row],[Hodnota zranitelnosti]]*Tabulka2[[#This Row],[Hodnota hrozby]]</f>
        <v>12</v>
      </c>
      <c r="L74" s="100">
        <f>Tabulka2[[#This Row],[Hodnota dopadu - integrita]]*Tabulka2[[#This Row],[Hodnota zranitelnosti]]*Tabulka2[[#This Row],[Hodnota hrozby]]</f>
        <v>12</v>
      </c>
      <c r="M74" s="39" t="s">
        <v>609</v>
      </c>
      <c r="N74" s="39"/>
      <c r="O74" s="112">
        <f>Tabulka2[[#This Row],[Hodnota dopadu - dostupnost]]</f>
        <v>2</v>
      </c>
      <c r="P74" s="112">
        <f>Tabulka2[[#This Row],[Hodnota dopadu - důvěrnost]]</f>
        <v>2</v>
      </c>
      <c r="Q74" s="112">
        <f>Tabulka2[[#This Row],[Hodnota dopadu - integrita]]</f>
        <v>2</v>
      </c>
      <c r="R74" s="112">
        <v>2</v>
      </c>
      <c r="S74" s="112">
        <v>3</v>
      </c>
      <c r="T74" s="100">
        <f>Tabulka2[[#This Row],[Hodnota dopadu - dostupnost (PO)]]*Tabulka2[[#This Row],[Hodnota zranitelnosti (PO)]]*Tabulka2[[#This Row],[Hodnota hrozby (PO)]]</f>
        <v>12</v>
      </c>
      <c r="U74" s="100">
        <f>Tabulka2[[#This Row],[Hodnota dopadu - důvěrnost (PO)]]*Tabulka2[[#This Row],[Hodnota zranitelnosti (PO)]]*Tabulka2[[#This Row],[Hodnota hrozby (PO)]]</f>
        <v>12</v>
      </c>
      <c r="V74" s="100">
        <f>Tabulka2[[#This Row],[Hodnota dopadu - integrita (PO)]]*Tabulka2[[#This Row],[Hodnota zranitelnosti (PO)]]*Tabulka2[[#This Row],[Hodnota hrozby (PO)]]</f>
        <v>12</v>
      </c>
      <c r="W74" s="100"/>
      <c r="X74" s="40"/>
      <c r="Y74" s="40"/>
      <c r="Z74" s="40"/>
      <c r="AA74" s="40"/>
      <c r="AB74" s="40"/>
      <c r="AC74" s="95"/>
      <c r="AD74" s="95"/>
      <c r="AE74" s="95"/>
      <c r="AF74" s="95"/>
      <c r="AG74" s="95"/>
    </row>
    <row r="75" spans="1:33" ht="75" x14ac:dyDescent="0.25">
      <c r="A75" s="109" t="s">
        <v>734</v>
      </c>
      <c r="B75" s="39" t="s">
        <v>647</v>
      </c>
      <c r="C75" s="112">
        <v>3</v>
      </c>
      <c r="D75" s="110" t="s">
        <v>41</v>
      </c>
      <c r="E75" s="112" t="s">
        <v>41</v>
      </c>
      <c r="F75" s="39" t="s">
        <v>735</v>
      </c>
      <c r="G75" s="112">
        <v>4</v>
      </c>
      <c r="H75" s="39" t="s">
        <v>716</v>
      </c>
      <c r="I75" s="112">
        <v>2</v>
      </c>
      <c r="J75" s="100">
        <f>Tabulka2[[#This Row],[Hodnota dopadu - dostupnost]]*Tabulka2[[#This Row],[Hodnota zranitelnosti]]*Tabulka2[[#This Row],[Hodnota hrozby]]</f>
        <v>24</v>
      </c>
      <c r="K75" s="100" t="s">
        <v>41</v>
      </c>
      <c r="L75" s="100" t="s">
        <v>41</v>
      </c>
      <c r="M75" s="39" t="s">
        <v>580</v>
      </c>
      <c r="N75" s="39" t="s">
        <v>736</v>
      </c>
      <c r="O75" s="112">
        <f>Tabulka2[[#This Row],[Hodnota dopadu - dostupnost]]</f>
        <v>3</v>
      </c>
      <c r="P75" s="112" t="str">
        <f>Tabulka2[[#This Row],[Hodnota dopadu - důvěrnost]]</f>
        <v>Nerelevantní</v>
      </c>
      <c r="Q75" s="112" t="str">
        <f>Tabulka2[[#This Row],[Hodnota dopadu - integrita]]</f>
        <v>Nerelevantní</v>
      </c>
      <c r="R75" s="112">
        <v>1</v>
      </c>
      <c r="S75" s="112">
        <v>2</v>
      </c>
      <c r="T75" s="100">
        <f>Tabulka2[[#This Row],[Hodnota dopadu - dostupnost (PO)]]*Tabulka2[[#This Row],[Hodnota zranitelnosti (PO)]]*Tabulka2[[#This Row],[Hodnota hrozby (PO)]]</f>
        <v>6</v>
      </c>
      <c r="U75" s="100" t="s">
        <v>41</v>
      </c>
      <c r="V75" s="100" t="s">
        <v>41</v>
      </c>
      <c r="W75" s="100"/>
      <c r="X75" s="110"/>
      <c r="Y75" s="110"/>
      <c r="Z75" s="110"/>
      <c r="AA75" s="110"/>
      <c r="AB75" s="110"/>
      <c r="AC75" s="111"/>
      <c r="AD75" s="111"/>
      <c r="AE75" s="111"/>
      <c r="AF75" s="111"/>
      <c r="AG75" s="111"/>
    </row>
    <row r="76" spans="1:33" ht="75" x14ac:dyDescent="0.25">
      <c r="A76" s="109" t="s">
        <v>737</v>
      </c>
      <c r="B76" s="39" t="s">
        <v>662</v>
      </c>
      <c r="C76" s="112">
        <v>3</v>
      </c>
      <c r="D76" s="110" t="s">
        <v>41</v>
      </c>
      <c r="E76" s="112" t="s">
        <v>41</v>
      </c>
      <c r="F76" s="39" t="s">
        <v>735</v>
      </c>
      <c r="G76" s="112">
        <v>2</v>
      </c>
      <c r="H76" s="39" t="s">
        <v>716</v>
      </c>
      <c r="I76" s="112">
        <v>2</v>
      </c>
      <c r="J76" s="100">
        <f>Tabulka2[[#This Row],[Hodnota dopadu - dostupnost]]*Tabulka2[[#This Row],[Hodnota zranitelnosti]]*Tabulka2[[#This Row],[Hodnota hrozby]]</f>
        <v>12</v>
      </c>
      <c r="K76" s="100" t="s">
        <v>41</v>
      </c>
      <c r="L76" s="100" t="s">
        <v>41</v>
      </c>
      <c r="M76" s="39" t="s">
        <v>609</v>
      </c>
      <c r="N76" s="39" t="s">
        <v>738</v>
      </c>
      <c r="O76" s="112">
        <f>Tabulka2[[#This Row],[Hodnota dopadu - dostupnost]]</f>
        <v>3</v>
      </c>
      <c r="P76" s="112" t="str">
        <f>Tabulka2[[#This Row],[Hodnota dopadu - důvěrnost]]</f>
        <v>Nerelevantní</v>
      </c>
      <c r="Q76" s="112" t="str">
        <f>Tabulka2[[#This Row],[Hodnota dopadu - integrita]]</f>
        <v>Nerelevantní</v>
      </c>
      <c r="R76" s="112">
        <v>2</v>
      </c>
      <c r="S76" s="112">
        <v>2</v>
      </c>
      <c r="T76" s="100">
        <f>Tabulka2[[#This Row],[Hodnota dopadu - dostupnost (PO)]]*Tabulka2[[#This Row],[Hodnota zranitelnosti (PO)]]*Tabulka2[[#This Row],[Hodnota hrozby (PO)]]</f>
        <v>12</v>
      </c>
      <c r="U76" s="100" t="s">
        <v>41</v>
      </c>
      <c r="V76" s="100" t="s">
        <v>41</v>
      </c>
      <c r="W76" s="100"/>
      <c r="X76" s="40"/>
      <c r="Y76" s="40"/>
      <c r="Z76" s="40"/>
      <c r="AA76" s="40"/>
      <c r="AB76" s="40"/>
      <c r="AC76" s="95"/>
      <c r="AD76" s="95"/>
      <c r="AE76" s="95"/>
      <c r="AF76" s="95"/>
      <c r="AG76" s="95"/>
    </row>
    <row r="77" spans="1:33" ht="30" x14ac:dyDescent="0.25">
      <c r="A77" s="109" t="s">
        <v>739</v>
      </c>
      <c r="B77" s="39" t="s">
        <v>650</v>
      </c>
      <c r="C77" s="112">
        <v>3</v>
      </c>
      <c r="D77" s="112">
        <v>3</v>
      </c>
      <c r="E77" s="112">
        <v>3</v>
      </c>
      <c r="F77" s="39" t="s">
        <v>735</v>
      </c>
      <c r="G77" s="112">
        <v>3</v>
      </c>
      <c r="H77" s="39" t="s">
        <v>699</v>
      </c>
      <c r="I77" s="112">
        <v>2</v>
      </c>
      <c r="J77" s="100">
        <f>Tabulka2[[#This Row],[Hodnota dopadu - dostupnost]]*Tabulka2[[#This Row],[Hodnota zranitelnosti]]*Tabulka2[[#This Row],[Hodnota hrozby]]</f>
        <v>18</v>
      </c>
      <c r="K77" s="100">
        <f>Tabulka2[[#This Row],[Hodnota dopadu - důvěrnost]]*Tabulka2[[#This Row],[Hodnota zranitelnosti]]*Tabulka2[[#This Row],[Hodnota hrozby]]</f>
        <v>18</v>
      </c>
      <c r="L77" s="100">
        <f>Tabulka2[[#This Row],[Hodnota dopadu - integrita]]*Tabulka2[[#This Row],[Hodnota zranitelnosti]]*Tabulka2[[#This Row],[Hodnota hrozby]]</f>
        <v>18</v>
      </c>
      <c r="M77" s="39" t="s">
        <v>592</v>
      </c>
      <c r="N77" s="39" t="s">
        <v>740</v>
      </c>
      <c r="O77" s="112">
        <f>Tabulka2[[#This Row],[Hodnota dopadu - dostupnost]]</f>
        <v>3</v>
      </c>
      <c r="P77" s="112">
        <f>Tabulka2[[#This Row],[Hodnota dopadu - důvěrnost]]</f>
        <v>3</v>
      </c>
      <c r="Q77" s="112">
        <f>Tabulka2[[#This Row],[Hodnota dopadu - integrita]]</f>
        <v>3</v>
      </c>
      <c r="R77" s="112">
        <v>3</v>
      </c>
      <c r="S77" s="112">
        <v>2</v>
      </c>
      <c r="T77" s="100">
        <f>Tabulka2[[#This Row],[Hodnota dopadu - dostupnost (PO)]]*Tabulka2[[#This Row],[Hodnota zranitelnosti (PO)]]*Tabulka2[[#This Row],[Hodnota hrozby (PO)]]</f>
        <v>18</v>
      </c>
      <c r="U77" s="100">
        <f>Tabulka2[[#This Row],[Hodnota dopadu - důvěrnost (PO)]]*Tabulka2[[#This Row],[Hodnota zranitelnosti (PO)]]*Tabulka2[[#This Row],[Hodnota hrozby (PO)]]</f>
        <v>18</v>
      </c>
      <c r="V77" s="100">
        <f>Tabulka2[[#This Row],[Hodnota dopadu - integrita (PO)]]*Tabulka2[[#This Row],[Hodnota zranitelnosti (PO)]]*Tabulka2[[#This Row],[Hodnota hrozby (PO)]]</f>
        <v>18</v>
      </c>
      <c r="W77" s="100"/>
      <c r="X77" s="110"/>
      <c r="Y77" s="110"/>
      <c r="Z77" s="110"/>
      <c r="AA77" s="110"/>
      <c r="AB77" s="110"/>
      <c r="AC77" s="111"/>
      <c r="AD77" s="111"/>
      <c r="AE77" s="111"/>
      <c r="AF77" s="111"/>
      <c r="AG77" s="111"/>
    </row>
    <row r="78" spans="1:33" ht="30" x14ac:dyDescent="0.25">
      <c r="A78" s="38" t="s">
        <v>741</v>
      </c>
      <c r="B78" s="38" t="s">
        <v>650</v>
      </c>
      <c r="C78" s="40">
        <v>3</v>
      </c>
      <c r="D78" s="40">
        <v>3</v>
      </c>
      <c r="E78" s="40">
        <v>3</v>
      </c>
      <c r="F78" s="38" t="s">
        <v>735</v>
      </c>
      <c r="G78" s="40">
        <v>3</v>
      </c>
      <c r="H78" s="38" t="s">
        <v>674</v>
      </c>
      <c r="I78" s="40">
        <v>3</v>
      </c>
      <c r="J78" s="95">
        <f>Tabulka2[[#This Row],[Hodnota dopadu - dostupnost]]*Tabulka2[[#This Row],[Hodnota zranitelnosti]]*Tabulka2[[#This Row],[Hodnota hrozby]]</f>
        <v>27</v>
      </c>
      <c r="K78" s="95">
        <f>Tabulka2[[#This Row],[Hodnota dopadu - důvěrnost]]*Tabulka2[[#This Row],[Hodnota zranitelnosti]]*Tabulka2[[#This Row],[Hodnota hrozby]]</f>
        <v>27</v>
      </c>
      <c r="L78" s="95">
        <f>Tabulka2[[#This Row],[Hodnota dopadu - integrita]]*Tabulka2[[#This Row],[Hodnota zranitelnosti]]*Tabulka2[[#This Row],[Hodnota hrozby]]</f>
        <v>27</v>
      </c>
      <c r="M78" s="38" t="s">
        <v>592</v>
      </c>
      <c r="N78" s="38"/>
      <c r="O78" s="40">
        <f>Tabulka2[[#This Row],[Hodnota dopadu - dostupnost]]</f>
        <v>3</v>
      </c>
      <c r="P78" s="40">
        <f>Tabulka2[[#This Row],[Hodnota dopadu - důvěrnost]]</f>
        <v>3</v>
      </c>
      <c r="Q78" s="40">
        <f>Tabulka2[[#This Row],[Hodnota dopadu - integrita]]</f>
        <v>3</v>
      </c>
      <c r="R78" s="40">
        <v>3</v>
      </c>
      <c r="S78" s="40">
        <v>3</v>
      </c>
      <c r="T78" s="95">
        <f>Tabulka2[[#This Row],[Hodnota dopadu - dostupnost (PO)]]*Tabulka2[[#This Row],[Hodnota zranitelnosti (PO)]]*Tabulka2[[#This Row],[Hodnota hrozby (PO)]]</f>
        <v>27</v>
      </c>
      <c r="U78" s="95">
        <f>Tabulka2[[#This Row],[Hodnota dopadu - důvěrnost (PO)]]*Tabulka2[[#This Row],[Hodnota zranitelnosti (PO)]]*Tabulka2[[#This Row],[Hodnota hrozby (PO)]]</f>
        <v>27</v>
      </c>
      <c r="V78" s="95">
        <f>Tabulka2[[#This Row],[Hodnota dopadu - integrita (PO)]]*Tabulka2[[#This Row],[Hodnota zranitelnosti (PO)]]*Tabulka2[[#This Row],[Hodnota hrozby (PO)]]</f>
        <v>27</v>
      </c>
      <c r="W78" s="95"/>
      <c r="X78" s="40"/>
      <c r="Y78" s="40"/>
      <c r="Z78" s="40"/>
      <c r="AA78" s="40"/>
      <c r="AB78" s="40"/>
      <c r="AC78" s="95"/>
      <c r="AD78" s="95"/>
      <c r="AE78" s="95"/>
      <c r="AF78" s="95"/>
      <c r="AG78" s="95"/>
    </row>
    <row r="79" spans="1:33" ht="45" x14ac:dyDescent="0.25">
      <c r="A79" s="109" t="s">
        <v>742</v>
      </c>
      <c r="B79" s="109" t="s">
        <v>743</v>
      </c>
      <c r="C79" s="112">
        <v>3</v>
      </c>
      <c r="D79" s="112" t="s">
        <v>41</v>
      </c>
      <c r="E79" s="112">
        <v>3</v>
      </c>
      <c r="F79" s="39" t="s">
        <v>735</v>
      </c>
      <c r="G79" s="112">
        <v>2</v>
      </c>
      <c r="H79" s="39" t="s">
        <v>744</v>
      </c>
      <c r="I79" s="112">
        <v>2</v>
      </c>
      <c r="J79" s="100">
        <f>Tabulka2[[#This Row],[Hodnota dopadu - dostupnost]]*Tabulka2[[#This Row],[Hodnota zranitelnosti]]*Tabulka2[[#This Row],[Hodnota hrozby]]</f>
        <v>12</v>
      </c>
      <c r="K79" s="100" t="s">
        <v>41</v>
      </c>
      <c r="L79" s="100">
        <f>Tabulka2[[#This Row],[Hodnota dopadu - integrita]]*Tabulka2[[#This Row],[Hodnota zranitelnosti]]*Tabulka2[[#This Row],[Hodnota hrozby]]</f>
        <v>12</v>
      </c>
      <c r="M79" s="39" t="s">
        <v>609</v>
      </c>
      <c r="N79" s="39"/>
      <c r="O79" s="112">
        <f>Tabulka2[[#This Row],[Hodnota dopadu - dostupnost]]</f>
        <v>3</v>
      </c>
      <c r="P79" s="112" t="str">
        <f>Tabulka2[[#This Row],[Hodnota dopadu - důvěrnost]]</f>
        <v>Nerelevantní</v>
      </c>
      <c r="Q79" s="112">
        <f>Tabulka2[[#This Row],[Hodnota dopadu - integrita]]</f>
        <v>3</v>
      </c>
      <c r="R79" s="112">
        <v>2</v>
      </c>
      <c r="S79" s="112">
        <v>2</v>
      </c>
      <c r="T79" s="100">
        <f>Tabulka2[[#This Row],[Hodnota dopadu - dostupnost (PO)]]*Tabulka2[[#This Row],[Hodnota zranitelnosti (PO)]]*Tabulka2[[#This Row],[Hodnota hrozby (PO)]]</f>
        <v>12</v>
      </c>
      <c r="U79" s="100" t="s">
        <v>41</v>
      </c>
      <c r="V79" s="100">
        <f>Tabulka2[[#This Row],[Hodnota dopadu - integrita (PO)]]*Tabulka2[[#This Row],[Hodnota zranitelnosti (PO)]]*Tabulka2[[#This Row],[Hodnota hrozby (PO)]]</f>
        <v>12</v>
      </c>
      <c r="W79" s="100"/>
      <c r="X79" s="110"/>
      <c r="Y79" s="110"/>
      <c r="Z79" s="110"/>
      <c r="AA79" s="110"/>
      <c r="AB79" s="110"/>
      <c r="AC79" s="111"/>
      <c r="AD79" s="111"/>
      <c r="AE79" s="111"/>
      <c r="AF79" s="111"/>
      <c r="AG79" s="111"/>
    </row>
    <row r="80" spans="1:33" ht="29.25" customHeight="1" x14ac:dyDescent="0.25">
      <c r="A80" s="38" t="s">
        <v>745</v>
      </c>
      <c r="B80" s="38" t="s">
        <v>667</v>
      </c>
      <c r="C80" s="40">
        <v>2</v>
      </c>
      <c r="D80" s="40">
        <v>2</v>
      </c>
      <c r="E80" s="40">
        <v>2</v>
      </c>
      <c r="F80" s="38" t="s">
        <v>735</v>
      </c>
      <c r="G80" s="40">
        <v>2</v>
      </c>
      <c r="H80" s="38" t="s">
        <v>608</v>
      </c>
      <c r="I80" s="40">
        <v>3</v>
      </c>
      <c r="J80" s="95">
        <f>Tabulka2[[#This Row],[Hodnota dopadu - dostupnost]]*Tabulka2[[#This Row],[Hodnota zranitelnosti]]*Tabulka2[[#This Row],[Hodnota hrozby]]</f>
        <v>12</v>
      </c>
      <c r="K80" s="95">
        <f>Tabulka2[[#This Row],[Hodnota dopadu - důvěrnost]]*Tabulka2[[#This Row],[Hodnota zranitelnosti]]*Tabulka2[[#This Row],[Hodnota hrozby]]</f>
        <v>12</v>
      </c>
      <c r="L80" s="95">
        <f>Tabulka2[[#This Row],[Hodnota dopadu - integrita]]*Tabulka2[[#This Row],[Hodnota zranitelnosti]]*Tabulka2[[#This Row],[Hodnota hrozby]]</f>
        <v>12</v>
      </c>
      <c r="M80" s="38" t="s">
        <v>609</v>
      </c>
      <c r="N80" s="38"/>
      <c r="O80" s="40">
        <f>Tabulka2[[#This Row],[Hodnota dopadu - dostupnost]]</f>
        <v>2</v>
      </c>
      <c r="P80" s="40">
        <f>Tabulka2[[#This Row],[Hodnota dopadu - důvěrnost]]</f>
        <v>2</v>
      </c>
      <c r="Q80" s="40">
        <f>Tabulka2[[#This Row],[Hodnota dopadu - integrita]]</f>
        <v>2</v>
      </c>
      <c r="R80" s="40">
        <v>2</v>
      </c>
      <c r="S80" s="40">
        <v>3</v>
      </c>
      <c r="T80" s="95">
        <f>Tabulka2[[#This Row],[Hodnota dopadu - dostupnost (PO)]]*Tabulka2[[#This Row],[Hodnota zranitelnosti (PO)]]*Tabulka2[[#This Row],[Hodnota hrozby (PO)]]</f>
        <v>12</v>
      </c>
      <c r="U80" s="95">
        <f>Tabulka2[[#This Row],[Hodnota dopadu - důvěrnost (PO)]]*Tabulka2[[#This Row],[Hodnota zranitelnosti (PO)]]*Tabulka2[[#This Row],[Hodnota hrozby (PO)]]</f>
        <v>12</v>
      </c>
      <c r="V80" s="95">
        <f>Tabulka2[[#This Row],[Hodnota dopadu - integrita (PO)]]*Tabulka2[[#This Row],[Hodnota zranitelnosti (PO)]]*Tabulka2[[#This Row],[Hodnota hrozby (PO)]]</f>
        <v>12</v>
      </c>
      <c r="W80" s="95"/>
      <c r="X80" s="40"/>
      <c r="Y80" s="40"/>
      <c r="Z80" s="40"/>
      <c r="AA80" s="40"/>
      <c r="AB80" s="40"/>
      <c r="AC80" s="95"/>
      <c r="AD80" s="95"/>
      <c r="AE80" s="95"/>
      <c r="AF80" s="95"/>
      <c r="AG80" s="95"/>
    </row>
    <row r="81" spans="1:33" ht="30" x14ac:dyDescent="0.25">
      <c r="A81" s="109" t="s">
        <v>746</v>
      </c>
      <c r="B81" s="109" t="s">
        <v>743</v>
      </c>
      <c r="C81" s="112">
        <v>3</v>
      </c>
      <c r="D81" s="112">
        <v>3</v>
      </c>
      <c r="E81" s="112">
        <v>3</v>
      </c>
      <c r="F81" s="39" t="s">
        <v>747</v>
      </c>
      <c r="G81" s="112">
        <v>2</v>
      </c>
      <c r="H81" s="39" t="s">
        <v>674</v>
      </c>
      <c r="I81" s="112">
        <v>2</v>
      </c>
      <c r="J81" s="100">
        <f>Tabulka2[[#This Row],[Hodnota dopadu - dostupnost]]*Tabulka2[[#This Row],[Hodnota zranitelnosti]]*Tabulka2[[#This Row],[Hodnota hrozby]]</f>
        <v>12</v>
      </c>
      <c r="K81" s="100">
        <f>Tabulka2[[#This Row],[Hodnota dopadu - důvěrnost]]*Tabulka2[[#This Row],[Hodnota zranitelnosti]]*Tabulka2[[#This Row],[Hodnota hrozby]]</f>
        <v>12</v>
      </c>
      <c r="L81" s="100">
        <f>Tabulka2[[#This Row],[Hodnota dopadu - integrita]]*Tabulka2[[#This Row],[Hodnota zranitelnosti]]*Tabulka2[[#This Row],[Hodnota hrozby]]</f>
        <v>12</v>
      </c>
      <c r="M81" s="39" t="s">
        <v>609</v>
      </c>
      <c r="N81" s="39"/>
      <c r="O81" s="112">
        <f>Tabulka2[[#This Row],[Hodnota dopadu - dostupnost]]</f>
        <v>3</v>
      </c>
      <c r="P81" s="112">
        <f>Tabulka2[[#This Row],[Hodnota dopadu - důvěrnost]]</f>
        <v>3</v>
      </c>
      <c r="Q81" s="112">
        <f>Tabulka2[[#This Row],[Hodnota dopadu - integrita]]</f>
        <v>3</v>
      </c>
      <c r="R81" s="112">
        <v>2</v>
      </c>
      <c r="S81" s="112">
        <v>2</v>
      </c>
      <c r="T81" s="100">
        <f>Tabulka2[[#This Row],[Hodnota dopadu - dostupnost (PO)]]*Tabulka2[[#This Row],[Hodnota zranitelnosti (PO)]]*Tabulka2[[#This Row],[Hodnota hrozby (PO)]]</f>
        <v>12</v>
      </c>
      <c r="U81" s="100">
        <f>Tabulka2[[#This Row],[Hodnota dopadu - důvěrnost (PO)]]*Tabulka2[[#This Row],[Hodnota zranitelnosti (PO)]]*Tabulka2[[#This Row],[Hodnota hrozby (PO)]]</f>
        <v>12</v>
      </c>
      <c r="V81" s="100">
        <f>Tabulka2[[#This Row],[Hodnota dopadu - integrita (PO)]]*Tabulka2[[#This Row],[Hodnota zranitelnosti (PO)]]*Tabulka2[[#This Row],[Hodnota hrozby (PO)]]</f>
        <v>12</v>
      </c>
      <c r="W81" s="100"/>
      <c r="X81" s="112" t="s">
        <v>228</v>
      </c>
      <c r="Y81" s="112" t="s">
        <v>228</v>
      </c>
      <c r="Z81" s="112" t="s">
        <v>228</v>
      </c>
      <c r="AA81" s="112" t="s">
        <v>228</v>
      </c>
      <c r="AB81" s="112" t="s">
        <v>228</v>
      </c>
      <c r="AC81" s="100" t="s">
        <v>228</v>
      </c>
      <c r="AD81" s="100" t="s">
        <v>228</v>
      </c>
      <c r="AE81" s="100" t="s">
        <v>228</v>
      </c>
      <c r="AF81" s="100" t="s">
        <v>228</v>
      </c>
      <c r="AG81" s="100" t="s">
        <v>228</v>
      </c>
    </row>
  </sheetData>
  <sheetProtection algorithmName="SHA-512" hashValue="OfyZsJz0FjVbfunCitt3rvR5kHjpSXd6v/bKiF3jjmI7RVzQQtUcL1Lqo6N7LGhPaiC4gGGOaImYGTwu4Kz1fQ==" saltValue="Ir/Y1zX18Qz4abN6eR0sDQ==" spinCount="100000" sheet="1" objects="1" scenarios="1"/>
  <autoFilter ref="Y2:AE80" xr:uid="{74772E22-FF59-4259-AF94-ADC8986EB8C8}"/>
  <mergeCells count="3">
    <mergeCell ref="A1:N1"/>
    <mergeCell ref="X1:AG1"/>
    <mergeCell ref="O1:W1"/>
  </mergeCells>
  <phoneticPr fontId="33" type="noConversion"/>
  <conditionalFormatting sqref="C3:C81">
    <cfRule type="cellIs" dxfId="78" priority="79" operator="equal">
      <formula>2</formula>
    </cfRule>
    <cfRule type="cellIs" dxfId="77" priority="77" operator="equal">
      <formula>4</formula>
    </cfRule>
    <cfRule type="cellIs" dxfId="76" priority="78" operator="equal">
      <formula>3</formula>
    </cfRule>
    <cfRule type="cellIs" dxfId="75" priority="80" operator="equal">
      <formula>1</formula>
    </cfRule>
  </conditionalFormatting>
  <conditionalFormatting sqref="D2:E73 G2:G81 I2:J81">
    <cfRule type="cellIs" dxfId="74" priority="89" operator="equal">
      <formula>1</formula>
    </cfRule>
  </conditionalFormatting>
  <conditionalFormatting sqref="D2:E73 G2:G81 I59:J64">
    <cfRule type="cellIs" dxfId="73" priority="90" operator="equal">
      <formula>2</formula>
    </cfRule>
    <cfRule type="cellIs" dxfId="72" priority="91" operator="equal">
      <formula>3</formula>
    </cfRule>
  </conditionalFormatting>
  <conditionalFormatting sqref="D3:E81 G3:G81 I59:J64">
    <cfRule type="cellIs" dxfId="71" priority="92" operator="equal">
      <formula>4</formula>
    </cfRule>
  </conditionalFormatting>
  <conditionalFormatting sqref="E4:E5">
    <cfRule type="cellIs" dxfId="70" priority="865" operator="equal">
      <formula>1</formula>
    </cfRule>
    <cfRule type="cellIs" dxfId="69" priority="867" operator="equal">
      <formula>3</formula>
    </cfRule>
    <cfRule type="cellIs" dxfId="68" priority="868" operator="equal">
      <formula>4</formula>
    </cfRule>
    <cfRule type="cellIs" dxfId="67" priority="866" operator="equal">
      <formula>2</formula>
    </cfRule>
  </conditionalFormatting>
  <conditionalFormatting sqref="E17:E54">
    <cfRule type="cellIs" dxfId="66" priority="623" operator="equal">
      <formula>3</formula>
    </cfRule>
    <cfRule type="cellIs" dxfId="65" priority="622" operator="equal">
      <formula>2</formula>
    </cfRule>
    <cfRule type="cellIs" dxfId="64" priority="624" operator="equal">
      <formula>4</formula>
    </cfRule>
    <cfRule type="cellIs" dxfId="63" priority="621" operator="equal">
      <formula>1</formula>
    </cfRule>
  </conditionalFormatting>
  <conditionalFormatting sqref="E68">
    <cfRule type="cellIs" dxfId="62" priority="560" operator="equal">
      <formula>4</formula>
    </cfRule>
    <cfRule type="cellIs" dxfId="61" priority="559" operator="equal">
      <formula>3</formula>
    </cfRule>
    <cfRule type="cellIs" dxfId="60" priority="558" operator="equal">
      <formula>2</formula>
    </cfRule>
    <cfRule type="cellIs" dxfId="59" priority="557" operator="equal">
      <formula>1</formula>
    </cfRule>
  </conditionalFormatting>
  <conditionalFormatting sqref="E73">
    <cfRule type="cellIs" dxfId="58" priority="551" operator="equal">
      <formula>3</formula>
    </cfRule>
    <cfRule type="cellIs" dxfId="57" priority="552" operator="equal">
      <formula>4</formula>
    </cfRule>
    <cfRule type="cellIs" dxfId="56" priority="549" operator="equal">
      <formula>1</formula>
    </cfRule>
    <cfRule type="cellIs" dxfId="55" priority="550" operator="equal">
      <formula>2</formula>
    </cfRule>
  </conditionalFormatting>
  <conditionalFormatting sqref="I2:J4 X2:Z81 I6:J7 I9:J9 I14:J27 I29:J41 I43:J49 I51:J54 I56:J58 I65:J81 J2:L2 O2:Q2 T2:X2 D74:E1048576 H82:H1048576 J82:K1048576 N82:Q1048576 V82:V1048576">
    <cfRule type="cellIs" dxfId="54" priority="907" operator="equal">
      <formula>3</formula>
    </cfRule>
    <cfRule type="cellIs" dxfId="53" priority="906" operator="equal">
      <formula>2</formula>
    </cfRule>
  </conditionalFormatting>
  <conditionalFormatting sqref="I3:J4 X3:Z81 I6:J7 I9:J9 I14:J27 I29:J41 I43:J49 I51:J54 I56:J58 I65:J81">
    <cfRule type="cellIs" dxfId="52" priority="908" operator="equal">
      <formula>4</formula>
    </cfRule>
  </conditionalFormatting>
  <conditionalFormatting sqref="I5:J5">
    <cfRule type="cellIs" dxfId="51" priority="860" operator="equal">
      <formula>4</formula>
    </cfRule>
    <cfRule type="cellIs" dxfId="50" priority="859" operator="equal">
      <formula>3</formula>
    </cfRule>
    <cfRule type="cellIs" dxfId="49" priority="858" operator="equal">
      <formula>2</formula>
    </cfRule>
  </conditionalFormatting>
  <conditionalFormatting sqref="I8:J8">
    <cfRule type="cellIs" dxfId="48" priority="840" operator="equal">
      <formula>4</formula>
    </cfRule>
    <cfRule type="cellIs" dxfId="47" priority="839" operator="equal">
      <formula>3</formula>
    </cfRule>
    <cfRule type="cellIs" dxfId="46" priority="838" operator="equal">
      <formula>2</formula>
    </cfRule>
  </conditionalFormatting>
  <conditionalFormatting sqref="I10:J13">
    <cfRule type="cellIs" dxfId="45" priority="812" operator="equal">
      <formula>4</formula>
    </cfRule>
    <cfRule type="cellIs" dxfId="44" priority="811" operator="equal">
      <formula>3</formula>
    </cfRule>
    <cfRule type="cellIs" dxfId="43" priority="810" operator="equal">
      <formula>2</formula>
    </cfRule>
  </conditionalFormatting>
  <conditionalFormatting sqref="I28:J28">
    <cfRule type="cellIs" dxfId="42" priority="775" operator="equal">
      <formula>3</formula>
    </cfRule>
    <cfRule type="cellIs" dxfId="41" priority="774" operator="equal">
      <formula>2</formula>
    </cfRule>
    <cfRule type="cellIs" dxfId="40" priority="776" operator="equal">
      <formula>4</formula>
    </cfRule>
  </conditionalFormatting>
  <conditionalFormatting sqref="I42:J42">
    <cfRule type="cellIs" dxfId="39" priority="712" operator="equal">
      <formula>4</formula>
    </cfRule>
    <cfRule type="cellIs" dxfId="38" priority="710" operator="equal">
      <formula>2</formula>
    </cfRule>
    <cfRule type="cellIs" dxfId="37" priority="711" operator="equal">
      <formula>3</formula>
    </cfRule>
  </conditionalFormatting>
  <conditionalFormatting sqref="I50:J50">
    <cfRule type="cellIs" dxfId="36" priority="667" operator="equal">
      <formula>3</formula>
    </cfRule>
    <cfRule type="cellIs" dxfId="35" priority="666" operator="equal">
      <formula>2</formula>
    </cfRule>
    <cfRule type="cellIs" dxfId="34" priority="668" operator="equal">
      <formula>4</formula>
    </cfRule>
  </conditionalFormatting>
  <conditionalFormatting sqref="I55:J55">
    <cfRule type="cellIs" dxfId="33" priority="535" operator="equal">
      <formula>3</formula>
    </cfRule>
    <cfRule type="cellIs" dxfId="32" priority="534" operator="equal">
      <formula>2</formula>
    </cfRule>
    <cfRule type="cellIs" dxfId="31" priority="536" operator="equal">
      <formula>4</formula>
    </cfRule>
  </conditionalFormatting>
  <conditionalFormatting sqref="J2:L2 O2:Q2 T2:X2 X2:Z81 D74:E1048576 H82:H1048576 J82:K1048576 N82:Q1048576 V82:V1048576">
    <cfRule type="cellIs" dxfId="30" priority="905" operator="equal">
      <formula>1</formula>
    </cfRule>
  </conditionalFormatting>
  <conditionalFormatting sqref="O3:R81">
    <cfRule type="cellIs" dxfId="29" priority="477" operator="equal">
      <formula>4</formula>
    </cfRule>
    <cfRule type="cellIs" dxfId="28" priority="480" operator="equal">
      <formula>1</formula>
    </cfRule>
    <cfRule type="cellIs" dxfId="27" priority="478" operator="equal">
      <formula>3</formula>
    </cfRule>
    <cfRule type="cellIs" dxfId="26" priority="479" operator="equal">
      <formula>2</formula>
    </cfRule>
  </conditionalFormatting>
  <conditionalFormatting sqref="R2">
    <cfRule type="cellIs" dxfId="25" priority="489" operator="equal">
      <formula>3</formula>
    </cfRule>
    <cfRule type="cellIs" dxfId="24" priority="488" operator="equal">
      <formula>2</formula>
    </cfRule>
    <cfRule type="cellIs" dxfId="23" priority="487" operator="equal">
      <formula>1</formula>
    </cfRule>
  </conditionalFormatting>
  <conditionalFormatting sqref="S2:S81">
    <cfRule type="cellIs" dxfId="22" priority="16" operator="equal">
      <formula>4</formula>
    </cfRule>
    <cfRule type="cellIs" dxfId="21" priority="13" operator="equal">
      <formula>1</formula>
    </cfRule>
    <cfRule type="cellIs" dxfId="20" priority="14" operator="equal">
      <formula>2</formula>
    </cfRule>
    <cfRule type="cellIs" dxfId="19" priority="15" operator="equal">
      <formula>3</formula>
    </cfRule>
  </conditionalFormatting>
  <conditionalFormatting sqref="T3:X32 J3:L81 U33:X33 T33:T35 T34:X81 AC3:AE81">
    <cfRule type="cellIs" dxfId="18" priority="900" operator="between">
      <formula>1</formula>
      <formula>16</formula>
    </cfRule>
  </conditionalFormatting>
  <conditionalFormatting sqref="T3:X32 J3:L81 U33:X33 T33:T35 T34:X81">
    <cfRule type="cellIs" dxfId="17" priority="897" operator="between">
      <formula>48</formula>
      <formula>64</formula>
    </cfRule>
    <cfRule type="cellIs" dxfId="16" priority="899" operator="between">
      <formula>17</formula>
      <formula>31</formula>
    </cfRule>
    <cfRule type="cellIs" dxfId="15" priority="898" operator="between">
      <formula>32</formula>
      <formula>47</formula>
    </cfRule>
  </conditionalFormatting>
  <conditionalFormatting sqref="X3:X81">
    <cfRule type="cellIs" dxfId="14" priority="66" operator="equal">
      <formula>3</formula>
    </cfRule>
    <cfRule type="cellIs" dxfId="13" priority="65" operator="equal">
      <formula>4</formula>
    </cfRule>
    <cfRule type="cellIs" dxfId="12" priority="67" operator="equal">
      <formula>2</formula>
    </cfRule>
    <cfRule type="cellIs" dxfId="11" priority="68" operator="equal">
      <formula>1</formula>
    </cfRule>
  </conditionalFormatting>
  <conditionalFormatting sqref="AA3:AC81">
    <cfRule type="cellIs" dxfId="10" priority="64" operator="equal">
      <formula>1</formula>
    </cfRule>
    <cfRule type="cellIs" dxfId="9" priority="63" operator="equal">
      <formula>2</formula>
    </cfRule>
    <cfRule type="cellIs" dxfId="8" priority="61" operator="equal">
      <formula>4</formula>
    </cfRule>
    <cfRule type="cellIs" dxfId="7" priority="62" operator="equal">
      <formula>3</formula>
    </cfRule>
  </conditionalFormatting>
  <conditionalFormatting sqref="AA2:AG2">
    <cfRule type="cellIs" dxfId="6" priority="466" operator="equal">
      <formula>3</formula>
    </cfRule>
    <cfRule type="cellIs" dxfId="5" priority="465" operator="equal">
      <formula>2</formula>
    </cfRule>
    <cfRule type="cellIs" dxfId="4" priority="464" operator="equal">
      <formula>1</formula>
    </cfRule>
  </conditionalFormatting>
  <conditionalFormatting sqref="AC3:AG81">
    <cfRule type="cellIs" dxfId="3" priority="3" operator="between">
      <formula>17</formula>
      <formula>31</formula>
    </cfRule>
    <cfRule type="cellIs" dxfId="2" priority="2" operator="between">
      <formula>32</formula>
      <formula>47</formula>
    </cfRule>
    <cfRule type="cellIs" dxfId="1" priority="1" operator="between">
      <formula>48</formula>
      <formula>64</formula>
    </cfRule>
  </conditionalFormatting>
  <conditionalFormatting sqref="AF3:AG81">
    <cfRule type="cellIs" dxfId="0" priority="4" operator="between">
      <formula>1</formula>
      <formula>16</formula>
    </cfRule>
  </conditionalFormatting>
  <pageMargins left="0.7" right="0.7" top="0.78740157499999996" bottom="0.78740157499999996" header="0.3" footer="0.3"/>
  <pageSetup paperSize="9" orientation="landscape"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93B9AB8-E45C-4764-ADFC-6B71CD242534}">
          <x14:formula1>
            <xm:f>'Katalog zranitelností'!$C$2:$C$16</xm:f>
          </x14:formula1>
          <xm:sqref>F3:F80</xm:sqref>
        </x14:dataValidation>
        <x14:dataValidation type="list" allowBlank="1" showInputMessage="1" showErrorMessage="1" xr:uid="{F4AD7653-7055-4C6D-BDF7-D379E5B67C06}">
          <x14:formula1>
            <xm:f>'Katalog hrozeb'!$C$2:$C$19</xm:f>
          </x14:formula1>
          <xm:sqref>H3:H80</xm:sqref>
        </x14:dataValidation>
        <x14:dataValidation type="list" allowBlank="1" showInputMessage="1" showErrorMessage="1" xr:uid="{1F6DBF41-C7AB-435C-B702-87AF96633EA9}">
          <x14:formula1>
            <xm:f>'Katalog podpůrných aktiv'!$E$2:$E$35</xm:f>
          </x14:formula1>
          <xm:sqref>B3:C80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D14"/>
  <sheetViews>
    <sheetView workbookViewId="0">
      <selection activeCell="C19" sqref="C19"/>
    </sheetView>
  </sheetViews>
  <sheetFormatPr defaultColWidth="11.42578125" defaultRowHeight="15" x14ac:dyDescent="0.25"/>
  <cols>
    <col min="2" max="2" width="31.5703125" customWidth="1"/>
    <col min="3" max="3" width="5.5703125" customWidth="1"/>
  </cols>
  <sheetData>
    <row r="2" spans="2:4" x14ac:dyDescent="0.25">
      <c r="B2" s="2" t="s">
        <v>748</v>
      </c>
      <c r="C2" s="2" t="s">
        <v>749</v>
      </c>
    </row>
    <row r="3" spans="2:4" x14ac:dyDescent="0.25">
      <c r="B3" s="1" t="s">
        <v>92</v>
      </c>
      <c r="C3" s="3">
        <v>1</v>
      </c>
      <c r="D3" s="7" t="s">
        <v>750</v>
      </c>
    </row>
    <row r="4" spans="2:4" x14ac:dyDescent="0.25">
      <c r="B4" s="1" t="s">
        <v>751</v>
      </c>
      <c r="C4" s="4">
        <v>2</v>
      </c>
      <c r="D4" s="8" t="s">
        <v>46</v>
      </c>
    </row>
    <row r="5" spans="2:4" x14ac:dyDescent="0.25">
      <c r="B5" s="1" t="s">
        <v>752</v>
      </c>
      <c r="C5" s="5">
        <v>3</v>
      </c>
      <c r="D5" s="9" t="s">
        <v>753</v>
      </c>
    </row>
    <row r="6" spans="2:4" x14ac:dyDescent="0.25">
      <c r="B6" s="1" t="s">
        <v>754</v>
      </c>
      <c r="C6" s="6">
        <v>4</v>
      </c>
      <c r="D6" s="10" t="s">
        <v>755</v>
      </c>
    </row>
    <row r="7" spans="2:4" x14ac:dyDescent="0.25">
      <c r="B7" s="1" t="s">
        <v>87</v>
      </c>
    </row>
    <row r="8" spans="2:4" x14ac:dyDescent="0.25">
      <c r="B8" s="11" t="s">
        <v>93</v>
      </c>
    </row>
    <row r="9" spans="2:4" x14ac:dyDescent="0.25">
      <c r="B9" s="11" t="s">
        <v>756</v>
      </c>
    </row>
    <row r="10" spans="2:4" x14ac:dyDescent="0.25">
      <c r="B10" s="1" t="s">
        <v>757</v>
      </c>
    </row>
    <row r="11" spans="2:4" x14ac:dyDescent="0.25">
      <c r="B11" s="1" t="s">
        <v>758</v>
      </c>
    </row>
    <row r="12" spans="2:4" x14ac:dyDescent="0.25">
      <c r="B12" s="1" t="s">
        <v>91</v>
      </c>
    </row>
    <row r="13" spans="2:4" x14ac:dyDescent="0.25">
      <c r="B13" s="1" t="s">
        <v>88</v>
      </c>
    </row>
    <row r="14" spans="2:4" x14ac:dyDescent="0.25">
      <c r="B14" s="11" t="s">
        <v>759</v>
      </c>
    </row>
  </sheetData>
  <pageMargins left="0.7" right="0.7" top="0.75" bottom="0.75" header="0.3" footer="0.3"/>
  <pageSetup paperSize="9" orientation="portrait" horizontalDpi="300" verticalDpi="300" r:id="rId1"/>
  <headerFooter>
    <oddHeader>&amp;C&amp;"Calibri"&amp;10&amp;KFFC000 TLP:AMBER&amp;1#_x000D_</oddHeader>
    <oddFooter>&amp;C_x000D_&amp;1#&amp;"Calibri"&amp;10&amp;KFFC000 TLP:AMBER je určeno pro příjemce informace a jeho partnery s need-to-know. Více informací o TLP označení: https://nukib.gov.cz/cs/TLP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40cb2e-7e41-4e33-8d84-5a47c3cd5204">
      <Terms xmlns="http://schemas.microsoft.com/office/infopath/2007/PartnerControls"/>
    </lcf76f155ced4ddcb4097134ff3c332f>
    <TaxCatchAll xmlns="90158d9c-6c51-4cb4-958a-7646a23bc6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5FE0C75DF93594D9D808244A59C5B64" ma:contentTypeVersion="13" ma:contentTypeDescription="Create a new document." ma:contentTypeScope="" ma:versionID="d9f3bda43d273bf8d7afb7c3e1e8922c">
  <xsd:schema xmlns:xsd="http://www.w3.org/2001/XMLSchema" xmlns:xs="http://www.w3.org/2001/XMLSchema" xmlns:p="http://schemas.microsoft.com/office/2006/metadata/properties" xmlns:ns2="5940cb2e-7e41-4e33-8d84-5a47c3cd5204" xmlns:ns3="90158d9c-6c51-4cb4-958a-7646a23bc6b2" targetNamespace="http://schemas.microsoft.com/office/2006/metadata/properties" ma:root="true" ma:fieldsID="94e0479e9b92a5febc077e7c8d1d21f1" ns2:_="" ns3:_="">
    <xsd:import namespace="5940cb2e-7e41-4e33-8d84-5a47c3cd5204"/>
    <xsd:import namespace="90158d9c-6c51-4cb4-958a-7646a23bc6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cb2e-7e41-4e33-8d84-5a47c3cd5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4361e7-a7fe-4826-9a1b-7cb0008cdd6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158d9c-6c51-4cb4-958a-7646a23bc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15a586-93d7-416f-8253-f908777b488f}" ma:internalName="TaxCatchAll" ma:showField="CatchAllData" ma:web="90158d9c-6c51-4cb4-958a-7646a23bc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B98FC7EB-381C-4E37-94B8-1FD8E9653BB2}">
  <ds:schemaRefs>
    <ds:schemaRef ds:uri="http://schemas.microsoft.com/sharepoint/v3/contenttype/forms"/>
  </ds:schemaRefs>
</ds:datastoreItem>
</file>

<file path=customXml/itemProps2.xml><?xml version="1.0" encoding="utf-8"?>
<ds:datastoreItem xmlns:ds="http://schemas.openxmlformats.org/officeDocument/2006/customXml" ds:itemID="{732DCDD0-A921-4F39-99BE-1602AE911CA8}">
  <ds:schemaRef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90158d9c-6c51-4cb4-958a-7646a23bc6b2"/>
    <ds:schemaRef ds:uri="5940cb2e-7e41-4e33-8d84-5a47c3cd5204"/>
  </ds:schemaRefs>
</ds:datastoreItem>
</file>

<file path=customXml/itemProps3.xml><?xml version="1.0" encoding="utf-8"?>
<ds:datastoreItem xmlns:ds="http://schemas.openxmlformats.org/officeDocument/2006/customXml" ds:itemID="{A3DC746D-6F5F-434C-828B-407F0F948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cb2e-7e41-4e33-8d84-5a47c3cd5204"/>
    <ds:schemaRef ds:uri="90158d9c-6c51-4cb4-958a-7646a23bc6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A7D0E25-7FF0-4C65-8B5D-F389131993D0}">
  <ds:schemaRefs>
    <ds:schemaRef ds:uri="http://schemas.microsoft.com/DataMashup"/>
  </ds:schemaRefs>
</ds:datastoreItem>
</file>

<file path=docMetadata/LabelInfo.xml><?xml version="1.0" encoding="utf-8"?>
<clbl:labelList xmlns:clbl="http://schemas.microsoft.com/office/2020/mipLabelMetadata">
  <clbl:label id="{c01ed7b4-0fc6-4268-b6cc-53b9d514a164}" enabled="1" method="Privileged" siteId="{f9f8419e-c286-461b-9e6d-0ba6b1d523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19</vt:i4>
      </vt:variant>
      <vt:variant>
        <vt:lpstr>Pojmenované oblasti</vt:lpstr>
      </vt:variant>
      <vt:variant>
        <vt:i4>1</vt:i4>
      </vt:variant>
    </vt:vector>
  </HeadingPairs>
  <TitlesOfParts>
    <vt:vector size="20" baseType="lpstr">
      <vt:lpstr>Verze</vt:lpstr>
      <vt:lpstr>Tabulky</vt:lpstr>
      <vt:lpstr>Matice dopadu</vt:lpstr>
      <vt:lpstr>Katalog primárních aktiv</vt:lpstr>
      <vt:lpstr>Vazby prim. aktiv</vt:lpstr>
      <vt:lpstr>S1</vt:lpstr>
      <vt:lpstr>P1</vt:lpstr>
      <vt:lpstr>P2</vt:lpstr>
      <vt:lpstr>P3</vt:lpstr>
      <vt:lpstr>P4</vt:lpstr>
      <vt:lpstr>Katalog podpůrných aktiv</vt:lpstr>
      <vt:lpstr>Vazby</vt:lpstr>
      <vt:lpstr>Struktura podpůrných aktiv</vt:lpstr>
      <vt:lpstr>Hodnoty podpůrných aktiv</vt:lpstr>
      <vt:lpstr>Katalog zranitelností</vt:lpstr>
      <vt:lpstr>Katalog hrozeb</vt:lpstr>
      <vt:lpstr>Zranitelnosti vs hrozby</vt:lpstr>
      <vt:lpstr>Katalog rizik</vt:lpstr>
      <vt:lpstr>ciselniky</vt:lpstr>
      <vt:lpstr>'Katalog rizik'!_FiltrDatabaze</vt:lpstr>
    </vt:vector>
  </TitlesOfParts>
  <Manager/>
  <Company>Risk Analysis Consultants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Kategorizace cloudových služeb</dc:title>
  <dc:subject/>
  <dc:creator>Libor Široký (2018)</dc:creator>
  <cp:keywords/>
  <dc:description/>
  <cp:lastModifiedBy>Kroupová Hana</cp:lastModifiedBy>
  <cp:revision/>
  <dcterms:created xsi:type="dcterms:W3CDTF">2017-01-19T20:28:46Z</dcterms:created>
  <dcterms:modified xsi:type="dcterms:W3CDTF">2026-10-02T12:50:00Z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zdenekj@microsoft.com</vt:lpwstr>
  </property>
  <property fmtid="{D5CDD505-2E9C-101B-9397-08002B2CF9AE}" pid="5" name="MSIP_Label_f42aa342-8706-4288-bd11-ebb85995028c_SetDate">
    <vt:lpwstr>2018-03-04T18:37:10.9856448Z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0x01010085FE0C75DF93594D9D808244A59C5B64</vt:lpwstr>
  </property>
  <property fmtid="{D5CDD505-2E9C-101B-9397-08002B2CF9AE}" pid="11" name="Order">
    <vt:r8>544400</vt:r8>
  </property>
  <property fmtid="{D5CDD505-2E9C-101B-9397-08002B2CF9AE}" pid="12" name="MediaServiceImageTags">
    <vt:lpwstr/>
  </property>
</Properties>
</file>